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OSP Policy Team Working Folder\Forms &amp; Templates\2024 Procurement Timeline and Milestones\Timeline Drafts\"/>
    </mc:Choice>
  </mc:AlternateContent>
  <xr:revisionPtr revIDLastSave="0" documentId="13_ncr:1_{358E4527-EB19-4609-9895-79C161113AE8}" xr6:coauthVersionLast="47" xr6:coauthVersionMax="47" xr10:uidLastSave="{00000000-0000-0000-0000-000000000000}"/>
  <workbookProtection workbookAlgorithmName="SHA-512" workbookHashValue="Jrrl17VdWCU91W4+UdXsAgrHERLdZWtPl+FkAPLzcvD+yrz0htOPjFaFbVhkTL2c6SmCzKYSLggq8aKVCywFGg==" workbookSaltValue="vqgTgOuoq3aTsfEXFIo4Zg==" workbookSpinCount="100000" lockStructure="1"/>
  <bookViews>
    <workbookView xWindow="28680" yWindow="-120" windowWidth="29040" windowHeight="15720" xr2:uid="{778671A2-8187-4174-99E0-B19CABEB9ABB}"/>
  </bookViews>
  <sheets>
    <sheet name="INSTRUCTIONS" sheetId="1" r:id="rId1"/>
    <sheet name="IFB" sheetId="2" r:id="rId2"/>
    <sheet name="RFP" sheetId="3" r:id="rId3"/>
    <sheet name="TORFP" sheetId="4" r:id="rId4"/>
    <sheet name="PORFP" sheetId="5" r:id="rId5"/>
    <sheet name="QBS (AE)" sheetId="6" r:id="rId6"/>
    <sheet name="Sole Sour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G7" i="7"/>
  <c r="F5" i="2"/>
  <c r="AG5" i="6"/>
  <c r="E7" i="7"/>
  <c r="E6" i="7"/>
  <c r="D7" i="5"/>
  <c r="AH5" i="4"/>
  <c r="AG5" i="4"/>
  <c r="AH5" i="3"/>
  <c r="AG5" i="3"/>
  <c r="AE5" i="3"/>
  <c r="AF5" i="3"/>
  <c r="F7" i="7"/>
  <c r="H7" i="7" s="1"/>
  <c r="I7" i="7" s="1"/>
  <c r="K7" i="7" s="1"/>
  <c r="M7" i="7" s="1"/>
  <c r="D7" i="6"/>
  <c r="E7" i="6" s="1"/>
  <c r="E7" i="5"/>
  <c r="D7" i="4"/>
  <c r="E7" i="4" s="1"/>
  <c r="F7" i="4" s="1"/>
  <c r="G7" i="4" s="1"/>
  <c r="H7" i="4" s="1"/>
  <c r="I7" i="4" s="1"/>
  <c r="J7" i="4" s="1"/>
  <c r="K7" i="4" s="1"/>
  <c r="L7" i="4" s="1"/>
  <c r="M7" i="4" s="1"/>
  <c r="O7" i="4" s="1"/>
  <c r="D7" i="3"/>
  <c r="E7" i="3" s="1"/>
  <c r="F7" i="3" s="1"/>
  <c r="D7" i="2"/>
  <c r="E7" i="2" s="1"/>
  <c r="M5" i="7"/>
  <c r="J5" i="7"/>
  <c r="K5" i="7" s="1"/>
  <c r="E6" i="2"/>
  <c r="M8" i="7"/>
  <c r="H8" i="7"/>
  <c r="I8" i="7" s="1"/>
  <c r="F6" i="7"/>
  <c r="G6" i="7" s="1"/>
  <c r="E5" i="7"/>
  <c r="AH18" i="6"/>
  <c r="R18" i="6"/>
  <c r="T18" i="6" s="1"/>
  <c r="U18" i="6" s="1"/>
  <c r="W18" i="6" s="1"/>
  <c r="X18" i="6" s="1"/>
  <c r="AA18" i="6" s="1"/>
  <c r="Q18" i="6"/>
  <c r="P18" i="6"/>
  <c r="O18" i="6"/>
  <c r="N18" i="6"/>
  <c r="M18" i="6"/>
  <c r="L18" i="6"/>
  <c r="K18" i="6"/>
  <c r="J18" i="6"/>
  <c r="I18" i="6"/>
  <c r="H18" i="6"/>
  <c r="F18" i="6"/>
  <c r="E18" i="6"/>
  <c r="J17" i="6"/>
  <c r="K17" i="6" s="1"/>
  <c r="M17" i="6" s="1"/>
  <c r="N17" i="6" s="1"/>
  <c r="O17" i="6" s="1"/>
  <c r="Q17" i="6" s="1"/>
  <c r="R17" i="6" s="1"/>
  <c r="T17" i="6" s="1"/>
  <c r="T16" i="6"/>
  <c r="U16" i="6" s="1"/>
  <c r="W16" i="6" s="1"/>
  <c r="X16" i="6" s="1"/>
  <c r="AA16" i="6" s="1"/>
  <c r="R16" i="6"/>
  <c r="Q16" i="6"/>
  <c r="P16" i="6"/>
  <c r="O16" i="6"/>
  <c r="N16" i="6"/>
  <c r="M16" i="6"/>
  <c r="L16" i="6"/>
  <c r="K16" i="6"/>
  <c r="J16" i="6"/>
  <c r="I16" i="6"/>
  <c r="H16" i="6"/>
  <c r="F16" i="6"/>
  <c r="E16" i="6"/>
  <c r="D16" i="6"/>
  <c r="AH15" i="6"/>
  <c r="R15" i="6"/>
  <c r="T15" i="6" s="1"/>
  <c r="U15" i="6" s="1"/>
  <c r="W15" i="6" s="1"/>
  <c r="X15" i="6" s="1"/>
  <c r="AA15" i="6" s="1"/>
  <c r="Q15" i="6"/>
  <c r="P15" i="6"/>
  <c r="O15" i="6"/>
  <c r="N15" i="6"/>
  <c r="M15" i="6"/>
  <c r="L15" i="6"/>
  <c r="K15" i="6"/>
  <c r="J15" i="6"/>
  <c r="I15" i="6"/>
  <c r="H15" i="6"/>
  <c r="F15" i="6"/>
  <c r="E15" i="6"/>
  <c r="K14" i="6"/>
  <c r="M14" i="6" s="1"/>
  <c r="N14" i="6" s="1"/>
  <c r="O14" i="6" s="1"/>
  <c r="Q14" i="6" s="1"/>
  <c r="R14" i="6" s="1"/>
  <c r="T14" i="6" s="1"/>
  <c r="J14" i="6"/>
  <c r="T13" i="6"/>
  <c r="U13" i="6" s="1"/>
  <c r="W13" i="6" s="1"/>
  <c r="X13" i="6" s="1"/>
  <c r="AA13" i="6" s="1"/>
  <c r="R13" i="6"/>
  <c r="Q13" i="6"/>
  <c r="P13" i="6"/>
  <c r="O13" i="6"/>
  <c r="N13" i="6"/>
  <c r="M13" i="6"/>
  <c r="L13" i="6"/>
  <c r="K13" i="6"/>
  <c r="J13" i="6"/>
  <c r="I13" i="6"/>
  <c r="H13" i="6"/>
  <c r="F13" i="6"/>
  <c r="E13" i="6"/>
  <c r="D13" i="6"/>
  <c r="AH12" i="6"/>
  <c r="T12" i="6"/>
  <c r="U12" i="6" s="1"/>
  <c r="W12" i="6" s="1"/>
  <c r="X12" i="6" s="1"/>
  <c r="AA12" i="6" s="1"/>
  <c r="R12" i="6"/>
  <c r="Q12" i="6"/>
  <c r="P12" i="6"/>
  <c r="O12" i="6"/>
  <c r="N12" i="6"/>
  <c r="M12" i="6"/>
  <c r="L12" i="6"/>
  <c r="K12" i="6"/>
  <c r="J12" i="6"/>
  <c r="I12" i="6"/>
  <c r="H12" i="6"/>
  <c r="F12" i="6"/>
  <c r="E12" i="6"/>
  <c r="K11" i="6"/>
  <c r="M11" i="6" s="1"/>
  <c r="N11" i="6" s="1"/>
  <c r="O11" i="6" s="1"/>
  <c r="Q11" i="6" s="1"/>
  <c r="R11" i="6" s="1"/>
  <c r="T11" i="6" s="1"/>
  <c r="J11" i="6"/>
  <c r="R10" i="6"/>
  <c r="T10" i="6" s="1"/>
  <c r="U10" i="6" s="1"/>
  <c r="W10" i="6" s="1"/>
  <c r="X10" i="6" s="1"/>
  <c r="AA10" i="6" s="1"/>
  <c r="Q10" i="6"/>
  <c r="P10" i="6"/>
  <c r="O10" i="6"/>
  <c r="N10" i="6"/>
  <c r="M10" i="6"/>
  <c r="L10" i="6"/>
  <c r="K10" i="6"/>
  <c r="J10" i="6"/>
  <c r="I10" i="6"/>
  <c r="H10" i="6"/>
  <c r="F10" i="6"/>
  <c r="E10" i="6"/>
  <c r="D10" i="6"/>
  <c r="AH9" i="6"/>
  <c r="R9" i="6"/>
  <c r="T9" i="6" s="1"/>
  <c r="U9" i="6" s="1"/>
  <c r="W9" i="6" s="1"/>
  <c r="X9" i="6" s="1"/>
  <c r="AA9" i="6" s="1"/>
  <c r="AD9" i="6" s="1"/>
  <c r="AE9" i="6" s="1"/>
  <c r="Q9" i="6"/>
  <c r="P9" i="6"/>
  <c r="O9" i="6"/>
  <c r="N9" i="6"/>
  <c r="M9" i="6"/>
  <c r="L9" i="6"/>
  <c r="K9" i="6"/>
  <c r="J9" i="6"/>
  <c r="I9" i="6"/>
  <c r="H9" i="6"/>
  <c r="F9" i="6"/>
  <c r="E9" i="6"/>
  <c r="E6" i="6"/>
  <c r="F6" i="6" s="1"/>
  <c r="G6" i="6" s="1"/>
  <c r="H6" i="6" s="1"/>
  <c r="I6" i="6" s="1"/>
  <c r="E5" i="6"/>
  <c r="F5" i="6" s="1"/>
  <c r="G5" i="6" s="1"/>
  <c r="H5" i="6" s="1"/>
  <c r="I5" i="6" s="1"/>
  <c r="J5" i="6" s="1"/>
  <c r="R8" i="5"/>
  <c r="S8" i="5" s="1"/>
  <c r="O8" i="5"/>
  <c r="J8" i="5"/>
  <c r="K8" i="5" s="1"/>
  <c r="E6" i="5"/>
  <c r="E5" i="5"/>
  <c r="F5" i="5" s="1"/>
  <c r="G5" i="5" s="1"/>
  <c r="H5" i="5" s="1"/>
  <c r="I5" i="5" s="1"/>
  <c r="J5" i="5" s="1"/>
  <c r="E6" i="4"/>
  <c r="F6" i="4" s="1"/>
  <c r="G6" i="4" s="1"/>
  <c r="H6" i="4" s="1"/>
  <c r="I6" i="4" s="1"/>
  <c r="J6" i="4" s="1"/>
  <c r="K6" i="4" s="1"/>
  <c r="L6" i="4" s="1"/>
  <c r="M6" i="4" s="1"/>
  <c r="O6" i="4" s="1"/>
  <c r="E5" i="4"/>
  <c r="F5" i="4" s="1"/>
  <c r="G5" i="4" s="1"/>
  <c r="H5" i="4" s="1"/>
  <c r="I5" i="4" s="1"/>
  <c r="J5" i="4" s="1"/>
  <c r="K5" i="4" s="1"/>
  <c r="L5" i="4" s="1"/>
  <c r="M5" i="4" s="1"/>
  <c r="O5" i="4" s="1"/>
  <c r="E6" i="3"/>
  <c r="F6" i="3" s="1"/>
  <c r="G6" i="3" s="1"/>
  <c r="H6" i="3" s="1"/>
  <c r="I6" i="3" s="1"/>
  <c r="J6" i="3" s="1"/>
  <c r="K6" i="3" s="1"/>
  <c r="O6" i="3" s="1"/>
  <c r="E5" i="3"/>
  <c r="F5" i="3" s="1"/>
  <c r="O8" i="2"/>
  <c r="P8" i="2" s="1"/>
  <c r="F8" i="2"/>
  <c r="E5" i="2"/>
  <c r="P7" i="7" l="1"/>
  <c r="N7" i="7"/>
  <c r="O7" i="7" s="1"/>
  <c r="F7" i="6"/>
  <c r="G7" i="6" s="1"/>
  <c r="H7" i="6" s="1"/>
  <c r="I7" i="6" s="1"/>
  <c r="J7" i="6" s="1"/>
  <c r="F7" i="5"/>
  <c r="G7" i="5" s="1"/>
  <c r="H7" i="5" s="1"/>
  <c r="I7" i="5" s="1"/>
  <c r="J7" i="5" s="1"/>
  <c r="P7" i="4"/>
  <c r="N7" i="4"/>
  <c r="G7" i="3"/>
  <c r="H7" i="3" s="1"/>
  <c r="I7" i="3" s="1"/>
  <c r="J7" i="3" s="1"/>
  <c r="K7" i="3" s="1"/>
  <c r="F7" i="2"/>
  <c r="G7" i="2" s="1"/>
  <c r="H6" i="7"/>
  <c r="I6" i="7" s="1"/>
  <c r="F6" i="5"/>
  <c r="G6" i="5" s="1"/>
  <c r="H6" i="5" s="1"/>
  <c r="I6" i="5" s="1"/>
  <c r="J6" i="5" s="1"/>
  <c r="F5" i="7"/>
  <c r="H5" i="7" s="1"/>
  <c r="I5" i="7" s="1"/>
  <c r="L5" i="7" s="1"/>
  <c r="J6" i="6"/>
  <c r="K5" i="6"/>
  <c r="L5" i="6" s="1"/>
  <c r="M5" i="6" s="1"/>
  <c r="O5" i="6"/>
  <c r="K5" i="5"/>
  <c r="L5" i="5" s="1"/>
  <c r="M5" i="5" s="1"/>
  <c r="N5" i="5" s="1"/>
  <c r="O5" i="5" s="1"/>
  <c r="P5" i="5" s="1"/>
  <c r="Q5" i="5" s="1"/>
  <c r="R5" i="5" s="1"/>
  <c r="S5" i="5" s="1"/>
  <c r="T5" i="5" s="1"/>
  <c r="N6" i="4"/>
  <c r="P6" i="4"/>
  <c r="L6" i="3"/>
  <c r="M6" i="3" s="1"/>
  <c r="G5" i="3"/>
  <c r="H5" i="3" s="1"/>
  <c r="I5" i="3" s="1"/>
  <c r="J5" i="3" s="1"/>
  <c r="K5" i="3" s="1"/>
  <c r="O5" i="3" s="1"/>
  <c r="G5" i="2"/>
  <c r="H5" i="2" s="1"/>
  <c r="F6" i="2"/>
  <c r="G6" i="2" s="1"/>
  <c r="J6" i="7" l="1"/>
  <c r="K6" i="7" s="1"/>
  <c r="L6" i="7" s="1"/>
  <c r="O7" i="6"/>
  <c r="K7" i="6"/>
  <c r="L7" i="6" s="1"/>
  <c r="M7" i="6" s="1"/>
  <c r="K7" i="5"/>
  <c r="L7" i="5" s="1"/>
  <c r="M7" i="5" s="1"/>
  <c r="N7" i="5" s="1"/>
  <c r="O7" i="5" s="1"/>
  <c r="P7" i="5" s="1"/>
  <c r="Q7" i="5" s="1"/>
  <c r="R7" i="5" s="1"/>
  <c r="S7" i="5" s="1"/>
  <c r="T7" i="5" s="1"/>
  <c r="Q7" i="4"/>
  <c r="R7" i="4" s="1"/>
  <c r="L7" i="3"/>
  <c r="M7" i="3" s="1"/>
  <c r="O7" i="3"/>
  <c r="I7" i="2"/>
  <c r="G5" i="7"/>
  <c r="K6" i="5"/>
  <c r="L6" i="5" s="1"/>
  <c r="M6" i="5" s="1"/>
  <c r="N6" i="5" s="1"/>
  <c r="O6" i="5" s="1"/>
  <c r="P6" i="5" s="1"/>
  <c r="Q6" i="5" s="1"/>
  <c r="R6" i="5" s="1"/>
  <c r="S6" i="5" s="1"/>
  <c r="T6" i="5" s="1"/>
  <c r="U6" i="5" s="1"/>
  <c r="X6" i="5" s="1"/>
  <c r="P5" i="7"/>
  <c r="N5" i="7"/>
  <c r="O5" i="7" s="1"/>
  <c r="N5" i="6"/>
  <c r="P5" i="6"/>
  <c r="O6" i="6"/>
  <c r="K6" i="6"/>
  <c r="L6" i="6" s="1"/>
  <c r="M6" i="6" s="1"/>
  <c r="V5" i="5"/>
  <c r="W5" i="5"/>
  <c r="U5" i="5"/>
  <c r="X5" i="5" s="1"/>
  <c r="V6" i="5"/>
  <c r="N5" i="4"/>
  <c r="P5" i="4"/>
  <c r="Q6" i="4"/>
  <c r="R6" i="4" s="1"/>
  <c r="L5" i="3"/>
  <c r="M5" i="3" s="1"/>
  <c r="I5" i="2"/>
  <c r="H6" i="2"/>
  <c r="M6" i="7" l="1"/>
  <c r="P6" i="7" s="1"/>
  <c r="P7" i="6"/>
  <c r="Q7" i="6" s="1"/>
  <c r="R7" i="6" s="1"/>
  <c r="N7" i="6"/>
  <c r="W7" i="5"/>
  <c r="V7" i="5"/>
  <c r="U7" i="5"/>
  <c r="X7" i="5" s="1"/>
  <c r="S7" i="4"/>
  <c r="P7" i="3"/>
  <c r="N7" i="3"/>
  <c r="J7" i="2"/>
  <c r="N7" i="2" s="1"/>
  <c r="O7" i="2" s="1"/>
  <c r="W6" i="5"/>
  <c r="P6" i="6"/>
  <c r="Q6" i="6" s="1"/>
  <c r="R6" i="6" s="1"/>
  <c r="N6" i="6"/>
  <c r="Q5" i="6"/>
  <c r="R5" i="6" s="1"/>
  <c r="Q5" i="4"/>
  <c r="R5" i="4" s="1"/>
  <c r="S6" i="4"/>
  <c r="P5" i="3"/>
  <c r="N5" i="3"/>
  <c r="I6" i="2"/>
  <c r="J5" i="2"/>
  <c r="N5" i="2" s="1"/>
  <c r="N6" i="7" l="1"/>
  <c r="O6" i="7" s="1"/>
  <c r="S7" i="6"/>
  <c r="T7" i="6" s="1"/>
  <c r="U7" i="6" s="1"/>
  <c r="T7" i="4"/>
  <c r="Q7" i="3"/>
  <c r="R7" i="3" s="1"/>
  <c r="L7" i="2"/>
  <c r="S5" i="6"/>
  <c r="S6" i="6"/>
  <c r="T6" i="6" s="1"/>
  <c r="U6" i="6" s="1"/>
  <c r="T6" i="4"/>
  <c r="S5" i="4"/>
  <c r="Q5" i="3"/>
  <c r="R5" i="3" s="1"/>
  <c r="O5" i="2"/>
  <c r="P5" i="2" s="1"/>
  <c r="Q5" i="2" s="1"/>
  <c r="R5" i="2" s="1"/>
  <c r="S5" i="2" s="1"/>
  <c r="T5" i="2" s="1"/>
  <c r="U5" i="2" s="1"/>
  <c r="K5" i="2"/>
  <c r="L5" i="2" s="1"/>
  <c r="M5" i="2" s="1"/>
  <c r="J6" i="2"/>
  <c r="N6" i="2" s="1"/>
  <c r="P7" i="2" l="1"/>
  <c r="Q7" i="2" s="1"/>
  <c r="R7" i="2" s="1"/>
  <c r="S7" i="2" s="1"/>
  <c r="T7" i="2" s="1"/>
  <c r="U7" i="2" s="1"/>
  <c r="V7" i="6"/>
  <c r="W7" i="6" s="1"/>
  <c r="X7" i="6" s="1"/>
  <c r="U7" i="4"/>
  <c r="V7" i="4" s="1"/>
  <c r="W7" i="4" s="1"/>
  <c r="S7" i="3"/>
  <c r="W5" i="2"/>
  <c r="X5" i="2"/>
  <c r="V6" i="6"/>
  <c r="W6" i="6" s="1"/>
  <c r="X6" i="6" s="1"/>
  <c r="T5" i="6"/>
  <c r="T5" i="4"/>
  <c r="U6" i="4"/>
  <c r="V6" i="4" s="1"/>
  <c r="W6" i="4" s="1"/>
  <c r="S5" i="3"/>
  <c r="V5" i="2"/>
  <c r="O6" i="2"/>
  <c r="P6" i="2" s="1"/>
  <c r="Q6" i="2" s="1"/>
  <c r="R6" i="2" s="1"/>
  <c r="S6" i="2" s="1"/>
  <c r="T6" i="2" s="1"/>
  <c r="U6" i="2" s="1"/>
  <c r="X6" i="2" s="1"/>
  <c r="K6" i="2"/>
  <c r="L6" i="2" s="1"/>
  <c r="M6" i="2" s="1"/>
  <c r="X7" i="2" l="1"/>
  <c r="W7" i="2"/>
  <c r="V7" i="2"/>
  <c r="Y7" i="6"/>
  <c r="T7" i="3"/>
  <c r="Y6" i="6"/>
  <c r="U5" i="6"/>
  <c r="V5" i="6" s="1"/>
  <c r="Y6" i="4"/>
  <c r="AB6" i="4" s="1"/>
  <c r="U5" i="4"/>
  <c r="V5" i="4" s="1"/>
  <c r="W5" i="4" s="1"/>
  <c r="T5" i="3"/>
  <c r="W6" i="2"/>
  <c r="V6" i="2"/>
  <c r="Z7" i="6" l="1"/>
  <c r="AA7" i="6" s="1"/>
  <c r="AB7" i="6"/>
  <c r="X7" i="4"/>
  <c r="Y7" i="4"/>
  <c r="AB7" i="4" s="1"/>
  <c r="U7" i="3"/>
  <c r="V7" i="3" s="1"/>
  <c r="W7" i="3" s="1"/>
  <c r="W5" i="6"/>
  <c r="Z6" i="6"/>
  <c r="AA6" i="6" s="1"/>
  <c r="Z6" i="4"/>
  <c r="X6" i="4"/>
  <c r="U5" i="3"/>
  <c r="V5" i="3" s="1"/>
  <c r="W5" i="3" s="1"/>
  <c r="AA6" i="4" l="1"/>
  <c r="AC6" i="4" s="1"/>
  <c r="AD6" i="4" s="1"/>
  <c r="AE6" i="4" s="1"/>
  <c r="AF6" i="4" s="1"/>
  <c r="AG6" i="4" s="1"/>
  <c r="AH6" i="4" s="1"/>
  <c r="AC7" i="6"/>
  <c r="AD7" i="6" s="1"/>
  <c r="AE7" i="6" s="1"/>
  <c r="Z7" i="4"/>
  <c r="AA7" i="4" s="1"/>
  <c r="AC7" i="4" s="1"/>
  <c r="AD7" i="4" s="1"/>
  <c r="AC6" i="6"/>
  <c r="AD6" i="6" s="1"/>
  <c r="AE6" i="6" s="1"/>
  <c r="AB6" i="6"/>
  <c r="X5" i="6"/>
  <c r="X5" i="4"/>
  <c r="Z5" i="4" s="1"/>
  <c r="Y5" i="4"/>
  <c r="AB5" i="4" s="1"/>
  <c r="AH7" i="6" l="1"/>
  <c r="AF7" i="6"/>
  <c r="AG7" i="6" s="1"/>
  <c r="AE7" i="4"/>
  <c r="AF7" i="4" s="1"/>
  <c r="AG7" i="4" s="1"/>
  <c r="AH7" i="4" s="1"/>
  <c r="X7" i="3"/>
  <c r="Y7" i="3" s="1"/>
  <c r="AB7" i="3" s="1"/>
  <c r="AF6" i="6"/>
  <c r="AG6" i="6" s="1"/>
  <c r="AH6" i="6"/>
  <c r="Y5" i="6"/>
  <c r="AI6" i="4"/>
  <c r="AJ6" i="4" s="1"/>
  <c r="AK6" i="4" s="1"/>
  <c r="AA5" i="4"/>
  <c r="AC5" i="4" s="1"/>
  <c r="AD5" i="4" s="1"/>
  <c r="X5" i="3"/>
  <c r="AI7" i="4" l="1"/>
  <c r="AJ7" i="4" s="1"/>
  <c r="AK7" i="4" s="1"/>
  <c r="Z7" i="3"/>
  <c r="AA7" i="3" s="1"/>
  <c r="AC7" i="3" s="1"/>
  <c r="AD7" i="3" s="1"/>
  <c r="AB5" i="6"/>
  <c r="Z5" i="6"/>
  <c r="AA5" i="6" s="1"/>
  <c r="AC5" i="6" s="1"/>
  <c r="AD5" i="6" s="1"/>
  <c r="AE5" i="4"/>
  <c r="AF5" i="4" s="1"/>
  <c r="AM6" i="4"/>
  <c r="AL6" i="4"/>
  <c r="AN6" i="4"/>
  <c r="Y5" i="3"/>
  <c r="AB5" i="3" s="1"/>
  <c r="AN7" i="4" l="1"/>
  <c r="AM7" i="4"/>
  <c r="AL7" i="4"/>
  <c r="AE7" i="3"/>
  <c r="AF7" i="3" s="1"/>
  <c r="AG7" i="3" s="1"/>
  <c r="AH7" i="3" s="1"/>
  <c r="AE5" i="6"/>
  <c r="AH5" i="6" s="1"/>
  <c r="AI5" i="4"/>
  <c r="AJ5" i="4" s="1"/>
  <c r="AK5" i="4" s="1"/>
  <c r="Z5" i="3"/>
  <c r="AA5" i="3" s="1"/>
  <c r="AC5" i="3" s="1"/>
  <c r="AI7" i="3" l="1"/>
  <c r="AJ7" i="3" s="1"/>
  <c r="AK7" i="3" s="1"/>
  <c r="AF5" i="6"/>
  <c r="AM5" i="4"/>
  <c r="AN5" i="4"/>
  <c r="AL5" i="4"/>
  <c r="AD5" i="3"/>
  <c r="AN7" i="3" l="1"/>
  <c r="AM7" i="3"/>
  <c r="AL7" i="3"/>
  <c r="AI5" i="3" l="1"/>
  <c r="AJ5" i="3" s="1"/>
  <c r="AK5" i="3" l="1"/>
  <c r="AM5" i="3" s="1"/>
  <c r="N6" i="3"/>
  <c r="P6" i="3"/>
  <c r="AN5" i="3" l="1"/>
  <c r="AL5" i="3"/>
  <c r="Q6" i="3"/>
  <c r="R6" i="3" s="1"/>
  <c r="S6" i="3" l="1"/>
  <c r="T6" i="3" l="1"/>
  <c r="U6" i="3" l="1"/>
  <c r="V6" i="3" s="1"/>
  <c r="W6" i="3" s="1"/>
  <c r="X6" i="3" l="1"/>
  <c r="Y6" i="3" s="1"/>
  <c r="AB6" i="3" s="1"/>
  <c r="Z6" i="3" l="1"/>
  <c r="AA6" i="3" s="1"/>
  <c r="AC6" i="3" s="1"/>
  <c r="AD6" i="3" s="1"/>
  <c r="AE6" i="3" l="1"/>
  <c r="AF6" i="3"/>
  <c r="AG6" i="3" s="1"/>
  <c r="AH6" i="3" s="1"/>
  <c r="AI6" i="3" l="1"/>
  <c r="AJ6" i="3" s="1"/>
  <c r="AK6" i="3" s="1"/>
  <c r="AL6" i="3" l="1"/>
  <c r="AN6" i="3"/>
  <c r="AM6" i="3"/>
</calcChain>
</file>

<file path=xl/sharedStrings.xml><?xml version="1.0" encoding="utf-8"?>
<sst xmlns="http://schemas.openxmlformats.org/spreadsheetml/2006/main" count="430" uniqueCount="127">
  <si>
    <t>INVITATION FOR BIDS 
(IFB)</t>
  </si>
  <si>
    <t>PHASE</t>
  </si>
  <si>
    <t xml:space="preserve">PROCUREMENT INTAKE </t>
  </si>
  <si>
    <t xml:space="preserve">PROCUREMENT PHASE </t>
  </si>
  <si>
    <t xml:space="preserve">EVALUATION &amp; AWARD </t>
  </si>
  <si>
    <t>AWARD APPROVAL</t>
  </si>
  <si>
    <t>Total Time</t>
  </si>
  <si>
    <t>Step No.</t>
  </si>
  <si>
    <t>1
1 DAY</t>
  </si>
  <si>
    <t xml:space="preserve">5
</t>
  </si>
  <si>
    <t>Total Time (Days)</t>
  </si>
  <si>
    <t>Action</t>
  </si>
  <si>
    <t>START DATE</t>
  </si>
  <si>
    <t>SEND OSP A FULLY COMPLETED* PROCUREMENT PACKAGE</t>
  </si>
  <si>
    <t>OSP TO APPROVE PROCUREMENT PACKAGE</t>
  </si>
  <si>
    <t>PROCUREMENT CLOCK STARTS</t>
  </si>
  <si>
    <t>SOLICITATION POSTED TO EMMA</t>
  </si>
  <si>
    <t>PRE-BID CONFERENCE</t>
  </si>
  <si>
    <t>QUESTIONS DUE</t>
  </si>
  <si>
    <t>ADDENDA ISSUED</t>
  </si>
  <si>
    <t>BIDS DUE</t>
  </si>
  <si>
    <t>BID OPENING</t>
  </si>
  <si>
    <t>RECEIVE PACKAGE FROM VENDOR</t>
  </si>
  <si>
    <t>REVIEW RETURNED PACKAGE</t>
  </si>
  <si>
    <t>LEGAL REVIEW</t>
  </si>
  <si>
    <t>AWARD RECOMMENDATION</t>
  </si>
  <si>
    <t>IF NO BPW APPROVAL NEEDED, PROCUREMENT FINALIZED</t>
  </si>
  <si>
    <t>IF BPW APPROVAL IS NEEDED</t>
  </si>
  <si>
    <t>DAYS OF PROCUREMENT CYCLE</t>
  </si>
  <si>
    <t>Elevator Maint</t>
  </si>
  <si>
    <t>Sample</t>
  </si>
  <si>
    <t>Example</t>
  </si>
  <si>
    <t>Expected</t>
  </si>
  <si>
    <t>Actual</t>
  </si>
  <si>
    <t>Comments/Notes</t>
  </si>
  <si>
    <t>Request for Proposals
(RFP)</t>
  </si>
  <si>
    <t>PROCUREMENT INTAKE</t>
  </si>
  <si>
    <t>PROCUREMENT PHASE</t>
  </si>
  <si>
    <t>EVALUATION &amp; AWARD</t>
  </si>
  <si>
    <t>AWARD PHASE</t>
  </si>
  <si>
    <t>No. of Days
(Does not include AWARD PHASE)</t>
  </si>
  <si>
    <t>TECH EVAL COMMITTEE KICKOFF MEETING</t>
  </si>
  <si>
    <t>TECHNICAL PROPOSALS DUE</t>
  </si>
  <si>
    <t>ORAL PRESENTATIONS/COMMITTEE MEETING TO REVIEW ORALS</t>
  </si>
  <si>
    <t>SEND CURE NOTICE TO OFFEROR IF APPLICABLE</t>
  </si>
  <si>
    <t>RECEIVE OFFEROR RESPONSE</t>
  </si>
  <si>
    <t>FINAL TECHNICAL EVALUATION COMMITTEE MEETING</t>
  </si>
  <si>
    <t>NON SELECT LETTER DRAFT</t>
  </si>
  <si>
    <t xml:space="preserve">SEND NON-SELECT LETTER TO OFFEROR </t>
  </si>
  <si>
    <t>REQUEST FINANCIAL PROPOSAL</t>
  </si>
  <si>
    <t>DEBRIEFS TO OFFERORS</t>
  </si>
  <si>
    <t>FINANCIAL PROPOSAL DUE</t>
  </si>
  <si>
    <t>FINANCIAL PROPOSAL OPENING</t>
  </si>
  <si>
    <t>REQUEST BAFO</t>
  </si>
  <si>
    <t>RECEIVE BAFO RESPONSE</t>
  </si>
  <si>
    <t>FINAL FINANCIAL AND OVERALL RANKING(S)</t>
  </si>
  <si>
    <t>DAYS OF  PROCUREMENT CYCLE</t>
  </si>
  <si>
    <t>Reverse Auction
RITMO197560</t>
  </si>
  <si>
    <t xml:space="preserve">Task Order RFP
(TORFP)
For IT Purchases, etc. </t>
  </si>
  <si>
    <t>PRE-PROPOSAL CONFERENCE</t>
  </si>
  <si>
    <t>Purchase Order RFP
(PORFP)
For IT Commodities (Saas, etc.)</t>
  </si>
  <si>
    <t>Laptop Purchase</t>
  </si>
  <si>
    <t>Qualification Based Selection
(QBS)
 (A&amp;E)</t>
  </si>
  <si>
    <t>RECEIVE OFFEROR CURE RESPONSE</t>
  </si>
  <si>
    <t>FINAL TECHNICAL RANKINGS</t>
  </si>
  <si>
    <t>DEBRIEFS TO OFFEROR(S)</t>
  </si>
  <si>
    <t>PRICE NEGOTIATIONS</t>
  </si>
  <si>
    <t>FINAL OVERALL RANKING(S) &amp; AWARD RECOMMENDATION</t>
  </si>
  <si>
    <t>RCI Security Fence Replacement</t>
  </si>
  <si>
    <t>SOLE SOURCE
(SS)</t>
  </si>
  <si>
    <t>AWARD EVALUATION PHASE</t>
  </si>
  <si>
    <t>Software Purchase</t>
  </si>
  <si>
    <t>Submission to OSP</t>
  </si>
  <si>
    <t>NOTICE OF INTENT TO AWARD (REQUEST MBE DOCS, ETC.)</t>
  </si>
  <si>
    <t>SEND NON-SELECT &amp; INTENT TO AWARD/SELECT LETTER TO OFFEROR (REQUEST MBE DOCS, ETC.)</t>
  </si>
  <si>
    <t>SEND NON-SELECT &amp; INTENT TO AWARD/SELECT LETTERS TO OFFEROR (S) (REQUEST MBE DOCS, ETC.)</t>
  </si>
  <si>
    <t>NEGOTIATIONS WITH FIRM (REQUEST MBE FORMS IF APPLICABLE)</t>
  </si>
  <si>
    <t>RECEIVE PACKAGE FROM VENDOR &amp; PROTEST WAITING PERIOD</t>
  </si>
  <si>
    <t>PRE-PROPOSAL CONFERENCE (SITE VISITS IF NECESSARY)</t>
  </si>
  <si>
    <t>OSP REVIEWS DOCUMENTS &amp; PROVIDES FEEDBACK TO REQUESTOR</t>
  </si>
  <si>
    <t>Days Between Steps</t>
  </si>
  <si>
    <t>1 DAY</t>
  </si>
  <si>
    <t>2 DAYS</t>
  </si>
  <si>
    <t>7 DAYS</t>
  </si>
  <si>
    <t>5 DAYS</t>
  </si>
  <si>
    <t>30 DAYS from advertisement</t>
  </si>
  <si>
    <t>10 DAYS</t>
  </si>
  <si>
    <t>3 DAYS</t>
  </si>
  <si>
    <t>45 DAYS</t>
  </si>
  <si>
    <t xml:space="preserve">2
</t>
  </si>
  <si>
    <t>5_x000D_</t>
  </si>
  <si>
    <t xml:space="preserve">13
</t>
  </si>
  <si>
    <t>BPW</t>
  </si>
  <si>
    <t>7 DAYS before Step 13</t>
  </si>
  <si>
    <t>30 DAYS after Step 6</t>
  </si>
  <si>
    <t>14 DAYS</t>
  </si>
  <si>
    <t>4 DAYS</t>
  </si>
  <si>
    <t>5 DAYS before Step 11</t>
  </si>
  <si>
    <t>7 DAYS after Step 9</t>
  </si>
  <si>
    <t>AGENCY AWARD</t>
  </si>
  <si>
    <t>3 DAYS OSP to review and send comments to end-user if applicable</t>
  </si>
  <si>
    <t>7 DAYS from addenda</t>
  </si>
  <si>
    <t>Agency Delegated Award(s)</t>
  </si>
  <si>
    <t>7 DAY</t>
  </si>
  <si>
    <t>7 DAYS before Step 10</t>
  </si>
  <si>
    <t>30 DAYS</t>
  </si>
  <si>
    <t>15 DAYS</t>
  </si>
  <si>
    <t>0 DAYS</t>
  </si>
  <si>
    <t>2 DAYS end-user to return documents</t>
  </si>
  <si>
    <t>REVIEW SOLE SOURCE DETERMINATION W/ LEGAL REVIEW</t>
  </si>
  <si>
    <t>6 DAYS</t>
  </si>
  <si>
    <t>REQUESTOR SUBMITS DOCUMENTS BACK TO OSP</t>
  </si>
  <si>
    <t>PRE-BID CONFERENCE (SITE VISITS IF NECESSARY)</t>
  </si>
  <si>
    <t>BID REVIEW, INCLUDING MBE FORMS, ETC.</t>
  </si>
  <si>
    <t>TECHNICAL EVALUATION COMMITTEE MEETING, INCLUDING MBE FORMS REVIEW, ETC.</t>
  </si>
  <si>
    <t xml:space="preserve"> WAIT 7 DAYS (PROTEST WAITING PERIOD)</t>
  </si>
  <si>
    <t>SEND NON-SELECT &amp; INTENT TO AWARD/SELECT LETTERS (REQUEST MBE DOCS, ETC.)</t>
  </si>
  <si>
    <t xml:space="preserve">WAIT 7 DAYS (PROTEST WAITING PERIOD) </t>
  </si>
  <si>
    <t>ORAL PRESENTATIONS/ COMMITTEE MEETING TO REVIEW ORALS</t>
  </si>
  <si>
    <t>SEND NON-SELECT LETTERS</t>
  </si>
  <si>
    <t>TECHNICAL EVALUATION COMMITTEE MEETING, INCLUDING MBE FORMS REVIEW, ETC. - includes 10 days for panel to review</t>
  </si>
  <si>
    <t>Agency Delegated Award</t>
  </si>
  <si>
    <t>TECHNICAL PROPOSALS OPENING/ DISTRIBUTION</t>
  </si>
  <si>
    <t>Agency Award</t>
  </si>
  <si>
    <t>INTENT TO AWARD LETTERS (REQUEST MBE DOCS, ETC.)</t>
  </si>
  <si>
    <t>AWARD RECOMMENDATION AND/OR POD</t>
  </si>
  <si>
    <t>FAIR AND REASONABLE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</si>
</sst>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m/d/yy"/>
  </numFmts>
  <fonts count="16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Calibri"/>
      <family val="2"/>
    </font>
    <font>
      <b/>
      <sz val="26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rgb="FF1155CC"/>
      <name val="&quot;Google Sans Mono&quot;"/>
    </font>
    <font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FF0000"/>
      <name val="Calibri"/>
      <family val="2"/>
    </font>
    <font>
      <sz val="8"/>
      <color theme="1"/>
      <name val="Calibri"/>
      <family val="2"/>
    </font>
    <font>
      <b/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22FE5C"/>
        <bgColor rgb="FF22FE5C"/>
      </patternFill>
    </fill>
    <fill>
      <patternFill patternType="solid">
        <fgColor rgb="FF0C0C0C"/>
        <bgColor rgb="FF0C0C0C"/>
      </patternFill>
    </fill>
    <fill>
      <patternFill patternType="solid">
        <fgColor rgb="FF66FF66"/>
        <bgColor rgb="FF66FF66"/>
      </patternFill>
    </fill>
    <fill>
      <patternFill patternType="solid">
        <fgColor rgb="FFAEABAB"/>
        <bgColor rgb="FFAEABAB"/>
      </patternFill>
    </fill>
    <fill>
      <patternFill patternType="solid">
        <fgColor rgb="FFF7CAAC"/>
        <bgColor rgb="FFF7CAAC"/>
      </patternFill>
    </fill>
    <fill>
      <patternFill patternType="solid">
        <fgColor rgb="FFA5A5A5"/>
        <bgColor rgb="FFA5A5A5"/>
      </patternFill>
    </fill>
    <fill>
      <patternFill patternType="solid">
        <fgColor theme="5" tint="0.59999389629810485"/>
        <bgColor rgb="FFAEABAB"/>
      </patternFill>
    </fill>
    <fill>
      <patternFill patternType="solid">
        <fgColor theme="5" tint="0.59999389629810485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A5A5A5"/>
      </patternFill>
    </fill>
    <fill>
      <patternFill patternType="solid">
        <fgColor theme="0" tint="-0.34998626667073579"/>
        <bgColor rgb="FFAEABA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14" fontId="9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10" fillId="16" borderId="0" xfId="0" applyFont="1" applyFill="1"/>
    <xf numFmtId="0" fontId="1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165" fontId="9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vertical="center" textRotation="255"/>
    </xf>
    <xf numFmtId="0" fontId="6" fillId="0" borderId="0" xfId="0" applyFont="1"/>
    <xf numFmtId="0" fontId="1" fillId="0" borderId="0" xfId="0" applyFont="1" applyAlignment="1">
      <alignment horizontal="left" vertical="center" indent="1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wrapText="1"/>
    </xf>
    <xf numFmtId="0" fontId="4" fillId="11" borderId="1" xfId="0" applyFont="1" applyFill="1" applyBorder="1" applyAlignment="1" applyProtection="1">
      <alignment horizontal="center" vertical="center"/>
    </xf>
    <xf numFmtId="14" fontId="4" fillId="11" borderId="1" xfId="0" applyNumberFormat="1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textRotation="255"/>
      <protection locked="0"/>
    </xf>
    <xf numFmtId="14" fontId="4" fillId="12" borderId="1" xfId="0" applyNumberFormat="1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 applyProtection="1">
      <alignment horizontal="center" vertical="center" wrapText="1"/>
    </xf>
    <xf numFmtId="14" fontId="4" fillId="12" borderId="1" xfId="0" applyNumberFormat="1" applyFont="1" applyFill="1" applyBorder="1" applyAlignment="1" applyProtection="1">
      <alignment horizontal="center"/>
    </xf>
    <xf numFmtId="0" fontId="4" fillId="1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5" fillId="7" borderId="1" xfId="0" applyFont="1" applyFill="1" applyBorder="1" applyProtection="1"/>
    <xf numFmtId="0" fontId="15" fillId="8" borderId="1" xfId="0" applyFont="1" applyFill="1" applyBorder="1" applyAlignment="1" applyProtection="1">
      <alignment horizontal="center" vertical="center" wrapText="1"/>
    </xf>
    <xf numFmtId="14" fontId="4" fillId="19" borderId="1" xfId="0" applyNumberFormat="1" applyFont="1" applyFill="1" applyBorder="1" applyAlignment="1" applyProtection="1">
      <alignment horizontal="center" vertical="center"/>
    </xf>
    <xf numFmtId="14" fontId="4" fillId="11" borderId="1" xfId="0" applyNumberFormat="1" applyFont="1" applyFill="1" applyBorder="1" applyAlignment="1" applyProtection="1">
      <alignment horizontal="center" vertical="center"/>
    </xf>
    <xf numFmtId="0" fontId="4" fillId="13" borderId="1" xfId="0" applyFont="1" applyFill="1" applyBorder="1" applyAlignment="1" applyProtection="1">
      <alignment horizontal="center" vertical="center"/>
    </xf>
    <xf numFmtId="14" fontId="4" fillId="14" borderId="1" xfId="0" applyNumberFormat="1" applyFont="1" applyFill="1" applyBorder="1" applyAlignment="1" applyProtection="1">
      <alignment horizontal="center" vertical="center"/>
      <protection locked="0"/>
    </xf>
    <xf numFmtId="14" fontId="4" fillId="12" borderId="1" xfId="0" applyNumberFormat="1" applyFont="1" applyFill="1" applyBorder="1" applyAlignment="1" applyProtection="1">
      <alignment horizontal="center" vertical="center"/>
    </xf>
    <xf numFmtId="14" fontId="4" fillId="14" borderId="1" xfId="0" applyNumberFormat="1" applyFont="1" applyFill="1" applyBorder="1" applyAlignment="1" applyProtection="1">
      <alignment horizontal="center" vertical="center"/>
    </xf>
    <xf numFmtId="0" fontId="4" fillId="18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top" wrapText="1"/>
    </xf>
    <xf numFmtId="0" fontId="12" fillId="17" borderId="1" xfId="0" applyFont="1" applyFill="1" applyBorder="1" applyAlignment="1" applyProtection="1">
      <alignment horizontal="center" vertical="top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12" borderId="1" xfId="0" applyFont="1" applyFill="1" applyBorder="1" applyAlignment="1" applyProtection="1">
      <alignment horizontal="center" vertical="center"/>
    </xf>
    <xf numFmtId="0" fontId="4" fillId="12" borderId="1" xfId="0" applyFont="1" applyFill="1" applyBorder="1" applyAlignment="1" applyProtection="1">
      <alignment horizontal="center"/>
    </xf>
    <xf numFmtId="14" fontId="4" fillId="14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1" xfId="0" applyNumberFormat="1" applyFont="1" applyFill="1" applyBorder="1" applyAlignment="1" applyProtection="1">
      <alignment horizontal="center" vertical="center" wrapText="1"/>
    </xf>
    <xf numFmtId="14" fontId="4" fillId="15" borderId="1" xfId="0" applyNumberFormat="1" applyFont="1" applyFill="1" applyBorder="1" applyAlignment="1" applyProtection="1">
      <alignment horizontal="center"/>
    </xf>
    <xf numFmtId="0" fontId="4" fillId="14" borderId="1" xfId="0" applyFont="1" applyFill="1" applyBorder="1" applyAlignment="1" applyProtection="1">
      <alignment horizontal="center" wrapText="1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164" fontId="4" fillId="12" borderId="1" xfId="0" applyNumberFormat="1" applyFont="1" applyFill="1" applyBorder="1" applyAlignment="1" applyProtection="1">
      <alignment horizontal="center"/>
      <protection locked="0"/>
    </xf>
    <xf numFmtId="14" fontId="4" fillId="11" borderId="1" xfId="0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9810750" cy="6181724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3EB5CB1-260C-430B-83FB-A79C690855E0}"/>
            </a:ext>
          </a:extLst>
        </xdr:cNvPr>
        <xdr:cNvSpPr/>
      </xdr:nvSpPr>
      <xdr:spPr>
        <a:xfrm>
          <a:off x="0" y="26670"/>
          <a:ext cx="9810750" cy="6181724"/>
        </a:xfrm>
        <a:prstGeom prst="rect">
          <a:avLst/>
        </a:prstGeom>
        <a:solidFill>
          <a:srgbClr val="D5DBE5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Instructions for Using Procurement Timeline</a:t>
          </a:r>
          <a:endParaRPr lang="en-US" sz="16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4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Procurement Officer (PO) determines which timeline template to use (IFB, Sole Source, RFP, etc.)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PO enters DATE they received ALL REQUIRED documents into COLUMN D. </a:t>
          </a:r>
          <a:r>
            <a:rPr lang="en-US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spreadsheet will automatically calculate the expected timeline in Row 6 and the actual</a:t>
          </a:r>
          <a:r>
            <a:rPr lang="en-US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timeline in row 7. If the actual date a step is completed varies from the expected date, PO should update that cell in row 7 and the spreadsheet will automatically calculate the remainind dates</a:t>
          </a:r>
          <a:r>
            <a:rPr lang="en-US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 b="1">
            <a:solidFill>
              <a:sysClr val="windowText" lastClr="0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If BPW is not required, use AGENCY AWARD date as the final expected date.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Please remember if you deviate from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the prescribed time, provide comments to show the reason for deviation.</a:t>
          </a:r>
          <a:endParaRPr lang="en-US"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Points to consider for all procurement methods during the PLANNING PHASE include but are not limited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to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*Information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Technology Requests (doit.intake@maryland.gov)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*Green Purchasing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(dgs.buygreen@maryland.gov)</a:t>
          </a:r>
          <a:endParaRPr lang="en-US" sz="14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*Hiring Agreement Determination (Kenneth Jessup DHS - hiring.agreements@maryland.gov)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*Non-Visual Access (NVA) Compliance Check (nva.info@maryland.gov)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*DBM Services Contracts SFP §11-101 Compliance Check (Joan Peacock - joan.peacock@maryland.gov)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*Procurement Review Group - (dgs.osp-prg@maryland.gov)</a:t>
          </a:r>
          <a:endParaRPr lang="en-US" sz="14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Points to consider :</a:t>
          </a:r>
          <a:endParaRPr lang="en-US"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Direct Solicit to known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firms, </a:t>
          </a:r>
          <a:r>
            <a:rPr lang="en-US" sz="1400" b="1" baseline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MBEs/VSBEs/small businesses (or new term CSBs) </a:t>
          </a: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for all methods as practical.</a:t>
          </a:r>
          <a:r>
            <a:rPr lang="en-US" sz="14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400" b="1" baseline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DGS OSP Procurement Timeline and Milestone Tool - v1 01.21.2025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2C06-BBD2-4CC7-9641-13A5B719E6A6}">
  <dimension ref="A1:A1000"/>
  <sheetViews>
    <sheetView tabSelected="1" zoomScale="115" zoomScaleNormal="115" workbookViewId="0">
      <selection activeCell="T11" sqref="T11"/>
    </sheetView>
  </sheetViews>
  <sheetFormatPr defaultColWidth="14.44140625" defaultRowHeight="15" customHeight="1"/>
  <cols>
    <col min="1" max="26" width="8.5546875" style="86" customWidth="1"/>
    <col min="27" max="16384" width="14.44140625" style="86"/>
  </cols>
  <sheetData>
    <row r="1" s="86" customFormat="1" ht="14.25" customHeight="1"/>
    <row r="2" s="86" customFormat="1" ht="14.25" customHeight="1"/>
    <row r="3" s="86" customFormat="1" ht="14.25" customHeight="1"/>
    <row r="4" s="86" customFormat="1" ht="14.25" customHeight="1"/>
    <row r="5" s="86" customFormat="1" ht="14.25" customHeight="1"/>
    <row r="6" s="86" customFormat="1" ht="14.25" customHeight="1"/>
    <row r="7" s="86" customFormat="1" ht="14.25" customHeight="1"/>
    <row r="8" s="86" customFormat="1" ht="14.25" customHeight="1"/>
    <row r="9" s="86" customFormat="1" ht="14.25" customHeight="1"/>
    <row r="10" s="86" customFormat="1" ht="14.25" customHeight="1"/>
    <row r="11" s="86" customFormat="1" ht="14.25" customHeight="1"/>
    <row r="12" s="86" customFormat="1" ht="14.25" customHeight="1"/>
    <row r="13" s="86" customFormat="1" ht="14.25" customHeight="1"/>
    <row r="14" s="86" customFormat="1" ht="14.25" customHeight="1"/>
    <row r="15" s="86" customFormat="1" ht="14.25" customHeight="1"/>
    <row r="16" s="86" customFormat="1" ht="14.25" customHeight="1"/>
    <row r="17" s="86" customFormat="1" ht="14.25" customHeight="1"/>
    <row r="18" s="86" customFormat="1" ht="14.25" customHeight="1"/>
    <row r="19" s="86" customFormat="1" ht="14.25" customHeight="1"/>
    <row r="20" s="86" customFormat="1" ht="14.25" customHeight="1"/>
    <row r="21" s="86" customFormat="1" ht="14.25" customHeight="1"/>
    <row r="22" s="86" customFormat="1" ht="14.25" customHeight="1"/>
    <row r="23" s="86" customFormat="1" ht="14.25" customHeight="1"/>
    <row r="24" s="86" customFormat="1" ht="14.25" customHeight="1"/>
    <row r="25" s="86" customFormat="1" ht="14.25" customHeight="1"/>
    <row r="26" s="86" customFormat="1" ht="14.25" customHeight="1"/>
    <row r="27" s="86" customFormat="1" ht="14.25" customHeight="1"/>
    <row r="28" s="86" customFormat="1" ht="14.25" customHeight="1"/>
    <row r="29" s="86" customFormat="1" ht="14.25" customHeight="1"/>
    <row r="30" s="86" customFormat="1" ht="14.25" customHeight="1"/>
    <row r="31" s="86" customFormat="1" ht="14.25" customHeight="1"/>
    <row r="32" s="86" customFormat="1" ht="14.25" customHeight="1"/>
    <row r="33" s="86" customFormat="1" ht="14.25" customHeight="1"/>
    <row r="34" s="86" customFormat="1" ht="14.25" customHeight="1"/>
    <row r="35" s="86" customFormat="1" ht="14.25" customHeight="1"/>
    <row r="36" s="86" customFormat="1" ht="14.25" customHeight="1"/>
    <row r="37" s="86" customFormat="1" ht="14.25" customHeight="1"/>
    <row r="38" s="86" customFormat="1" ht="14.25" customHeight="1"/>
    <row r="39" s="86" customFormat="1" ht="14.25" customHeight="1"/>
    <row r="40" s="86" customFormat="1" ht="14.25" customHeight="1"/>
    <row r="41" s="86" customFormat="1" ht="14.25" customHeight="1"/>
    <row r="42" s="86" customFormat="1" ht="14.25" customHeight="1"/>
    <row r="43" s="86" customFormat="1" ht="14.25" customHeight="1"/>
    <row r="44" s="86" customFormat="1" ht="14.25" customHeight="1"/>
    <row r="45" s="86" customFormat="1" ht="14.25" customHeight="1"/>
    <row r="46" s="86" customFormat="1" ht="14.25" customHeight="1"/>
    <row r="47" s="86" customFormat="1" ht="14.25" customHeight="1"/>
    <row r="48" s="86" customFormat="1" ht="14.25" customHeight="1"/>
    <row r="49" s="86" customFormat="1" ht="14.25" customHeight="1"/>
    <row r="50" s="86" customFormat="1" ht="14.25" customHeight="1"/>
    <row r="51" s="86" customFormat="1" ht="14.25" customHeight="1"/>
    <row r="52" s="86" customFormat="1" ht="14.25" customHeight="1"/>
    <row r="53" s="86" customFormat="1" ht="14.25" customHeight="1"/>
    <row r="54" s="86" customFormat="1" ht="14.25" customHeight="1"/>
    <row r="55" s="86" customFormat="1" ht="14.25" customHeight="1"/>
    <row r="56" s="86" customFormat="1" ht="14.25" customHeight="1"/>
    <row r="57" s="86" customFormat="1" ht="14.25" customHeight="1"/>
    <row r="58" s="86" customFormat="1" ht="14.25" customHeight="1"/>
    <row r="59" s="86" customFormat="1" ht="14.25" customHeight="1"/>
    <row r="60" s="86" customFormat="1" ht="14.25" customHeight="1"/>
    <row r="61" s="86" customFormat="1" ht="14.25" customHeight="1"/>
    <row r="62" s="86" customFormat="1" ht="14.25" customHeight="1"/>
    <row r="63" s="86" customFormat="1" ht="14.25" customHeight="1"/>
    <row r="64" s="86" customFormat="1" ht="14.25" customHeight="1"/>
    <row r="65" s="86" customFormat="1" ht="14.25" customHeight="1"/>
    <row r="66" s="86" customFormat="1" ht="14.25" customHeight="1"/>
    <row r="67" s="86" customFormat="1" ht="14.25" customHeight="1"/>
    <row r="68" s="86" customFormat="1" ht="14.25" customHeight="1"/>
    <row r="69" s="86" customFormat="1" ht="14.25" customHeight="1"/>
    <row r="70" s="86" customFormat="1" ht="14.25" customHeight="1"/>
    <row r="71" s="86" customFormat="1" ht="14.25" customHeight="1"/>
    <row r="72" s="86" customFormat="1" ht="14.25" customHeight="1"/>
    <row r="73" s="86" customFormat="1" ht="14.25" customHeight="1"/>
    <row r="74" s="86" customFormat="1" ht="14.25" customHeight="1"/>
    <row r="75" s="86" customFormat="1" ht="14.25" customHeight="1"/>
    <row r="76" s="86" customFormat="1" ht="14.25" customHeight="1"/>
    <row r="77" s="86" customFormat="1" ht="14.25" customHeight="1"/>
    <row r="78" s="86" customFormat="1" ht="14.25" customHeight="1"/>
    <row r="79" s="86" customFormat="1" ht="14.25" customHeight="1"/>
    <row r="80" s="86" customFormat="1" ht="14.25" customHeight="1"/>
    <row r="81" s="86" customFormat="1" ht="14.25" customHeight="1"/>
    <row r="82" s="86" customFormat="1" ht="14.25" customHeight="1"/>
    <row r="83" s="86" customFormat="1" ht="14.25" customHeight="1"/>
    <row r="84" s="86" customFormat="1" ht="14.25" customHeight="1"/>
    <row r="85" s="86" customFormat="1" ht="14.25" customHeight="1"/>
    <row r="86" s="86" customFormat="1" ht="14.25" customHeight="1"/>
    <row r="87" s="86" customFormat="1" ht="14.25" customHeight="1"/>
    <row r="88" s="86" customFormat="1" ht="14.25" customHeight="1"/>
    <row r="89" s="86" customFormat="1" ht="14.25" customHeight="1"/>
    <row r="90" s="86" customFormat="1" ht="14.25" customHeight="1"/>
    <row r="91" s="86" customFormat="1" ht="14.25" customHeight="1"/>
    <row r="92" s="86" customFormat="1" ht="14.25" customHeight="1"/>
    <row r="93" s="86" customFormat="1" ht="14.25" customHeight="1"/>
    <row r="94" s="86" customFormat="1" ht="14.25" customHeight="1"/>
    <row r="95" s="86" customFormat="1" ht="14.25" customHeight="1"/>
    <row r="96" s="86" customFormat="1" ht="14.25" customHeight="1"/>
    <row r="97" s="86" customFormat="1" ht="14.25" customHeight="1"/>
    <row r="98" s="86" customFormat="1" ht="14.25" customHeight="1"/>
    <row r="99" s="86" customFormat="1" ht="14.25" customHeight="1"/>
    <row r="100" s="86" customFormat="1" ht="14.25" customHeight="1"/>
    <row r="101" s="86" customFormat="1" ht="14.25" customHeight="1"/>
    <row r="102" s="86" customFormat="1" ht="14.25" customHeight="1"/>
    <row r="103" s="86" customFormat="1" ht="14.25" customHeight="1"/>
    <row r="104" s="86" customFormat="1" ht="14.25" customHeight="1"/>
    <row r="105" s="86" customFormat="1" ht="14.25" customHeight="1"/>
    <row r="106" s="86" customFormat="1" ht="14.25" customHeight="1"/>
    <row r="107" s="86" customFormat="1" ht="14.25" customHeight="1"/>
    <row r="108" s="86" customFormat="1" ht="14.25" customHeight="1"/>
    <row r="109" s="86" customFormat="1" ht="14.25" customHeight="1"/>
    <row r="110" s="86" customFormat="1" ht="14.25" customHeight="1"/>
    <row r="111" s="86" customFormat="1" ht="14.25" customHeight="1"/>
    <row r="112" s="86" customFormat="1" ht="14.25" customHeight="1"/>
    <row r="113" s="86" customFormat="1" ht="14.25" customHeight="1"/>
    <row r="114" s="86" customFormat="1" ht="14.25" customHeight="1"/>
    <row r="115" s="86" customFormat="1" ht="14.25" customHeight="1"/>
    <row r="116" s="86" customFormat="1" ht="14.25" customHeight="1"/>
    <row r="117" s="86" customFormat="1" ht="14.25" customHeight="1"/>
    <row r="118" s="86" customFormat="1" ht="14.25" customHeight="1"/>
    <row r="119" s="86" customFormat="1" ht="14.25" customHeight="1"/>
    <row r="120" s="86" customFormat="1" ht="14.25" customHeight="1"/>
    <row r="121" s="86" customFormat="1" ht="14.25" customHeight="1"/>
    <row r="122" s="86" customFormat="1" ht="14.25" customHeight="1"/>
    <row r="123" s="86" customFormat="1" ht="14.25" customHeight="1"/>
    <row r="124" s="86" customFormat="1" ht="14.25" customHeight="1"/>
    <row r="125" s="86" customFormat="1" ht="14.25" customHeight="1"/>
    <row r="126" s="86" customFormat="1" ht="14.25" customHeight="1"/>
    <row r="127" s="86" customFormat="1" ht="14.25" customHeight="1"/>
    <row r="128" s="86" customFormat="1" ht="14.25" customHeight="1"/>
    <row r="129" s="86" customFormat="1" ht="14.25" customHeight="1"/>
    <row r="130" s="86" customFormat="1" ht="14.25" customHeight="1"/>
    <row r="131" s="86" customFormat="1" ht="14.25" customHeight="1"/>
    <row r="132" s="86" customFormat="1" ht="14.25" customHeight="1"/>
    <row r="133" s="86" customFormat="1" ht="14.25" customHeight="1"/>
    <row r="134" s="86" customFormat="1" ht="14.25" customHeight="1"/>
    <row r="135" s="86" customFormat="1" ht="14.25" customHeight="1"/>
    <row r="136" s="86" customFormat="1" ht="14.25" customHeight="1"/>
    <row r="137" s="86" customFormat="1" ht="14.25" customHeight="1"/>
    <row r="138" s="86" customFormat="1" ht="14.25" customHeight="1"/>
    <row r="139" s="86" customFormat="1" ht="14.25" customHeight="1"/>
    <row r="140" s="86" customFormat="1" ht="14.25" customHeight="1"/>
    <row r="141" s="86" customFormat="1" ht="14.25" customHeight="1"/>
    <row r="142" s="86" customFormat="1" ht="14.25" customHeight="1"/>
    <row r="143" s="86" customFormat="1" ht="14.25" customHeight="1"/>
    <row r="144" s="86" customFormat="1" ht="14.25" customHeight="1"/>
    <row r="145" s="86" customFormat="1" ht="14.25" customHeight="1"/>
    <row r="146" s="86" customFormat="1" ht="14.25" customHeight="1"/>
    <row r="147" s="86" customFormat="1" ht="14.25" customHeight="1"/>
    <row r="148" s="86" customFormat="1" ht="14.25" customHeight="1"/>
    <row r="149" s="86" customFormat="1" ht="14.25" customHeight="1"/>
    <row r="150" s="86" customFormat="1" ht="14.25" customHeight="1"/>
    <row r="151" s="86" customFormat="1" ht="14.25" customHeight="1"/>
    <row r="152" s="86" customFormat="1" ht="14.25" customHeight="1"/>
    <row r="153" s="86" customFormat="1" ht="14.25" customHeight="1"/>
    <row r="154" s="86" customFormat="1" ht="14.25" customHeight="1"/>
    <row r="155" s="86" customFormat="1" ht="14.25" customHeight="1"/>
    <row r="156" s="86" customFormat="1" ht="14.25" customHeight="1"/>
    <row r="157" s="86" customFormat="1" ht="14.25" customHeight="1"/>
    <row r="158" s="86" customFormat="1" ht="14.25" customHeight="1"/>
    <row r="159" s="86" customFormat="1" ht="14.25" customHeight="1"/>
    <row r="160" s="86" customFormat="1" ht="14.25" customHeight="1"/>
    <row r="161" s="86" customFormat="1" ht="14.25" customHeight="1"/>
    <row r="162" s="86" customFormat="1" ht="14.25" customHeight="1"/>
    <row r="163" s="86" customFormat="1" ht="14.25" customHeight="1"/>
    <row r="164" s="86" customFormat="1" ht="14.25" customHeight="1"/>
    <row r="165" s="86" customFormat="1" ht="14.25" customHeight="1"/>
    <row r="166" s="86" customFormat="1" ht="14.25" customHeight="1"/>
    <row r="167" s="86" customFormat="1" ht="14.25" customHeight="1"/>
    <row r="168" s="86" customFormat="1" ht="14.25" customHeight="1"/>
    <row r="169" s="86" customFormat="1" ht="14.25" customHeight="1"/>
    <row r="170" s="86" customFormat="1" ht="14.25" customHeight="1"/>
    <row r="171" s="86" customFormat="1" ht="14.25" customHeight="1"/>
    <row r="172" s="86" customFormat="1" ht="14.25" customHeight="1"/>
    <row r="173" s="86" customFormat="1" ht="14.25" customHeight="1"/>
    <row r="174" s="86" customFormat="1" ht="14.25" customHeight="1"/>
    <row r="175" s="86" customFormat="1" ht="14.25" customHeight="1"/>
    <row r="176" s="86" customFormat="1" ht="14.25" customHeight="1"/>
    <row r="177" s="86" customFormat="1" ht="14.25" customHeight="1"/>
    <row r="178" s="86" customFormat="1" ht="14.25" customHeight="1"/>
    <row r="179" s="86" customFormat="1" ht="14.25" customHeight="1"/>
    <row r="180" s="86" customFormat="1" ht="14.25" customHeight="1"/>
    <row r="181" s="86" customFormat="1" ht="14.25" customHeight="1"/>
    <row r="182" s="86" customFormat="1" ht="14.25" customHeight="1"/>
    <row r="183" s="86" customFormat="1" ht="14.25" customHeight="1"/>
    <row r="184" s="86" customFormat="1" ht="14.25" customHeight="1"/>
    <row r="185" s="86" customFormat="1" ht="14.25" customHeight="1"/>
    <row r="186" s="86" customFormat="1" ht="14.25" customHeight="1"/>
    <row r="187" s="86" customFormat="1" ht="14.25" customHeight="1"/>
    <row r="188" s="86" customFormat="1" ht="14.25" customHeight="1"/>
    <row r="189" s="86" customFormat="1" ht="14.25" customHeight="1"/>
    <row r="190" s="86" customFormat="1" ht="14.25" customHeight="1"/>
    <row r="191" s="86" customFormat="1" ht="14.25" customHeight="1"/>
    <row r="192" s="86" customFormat="1" ht="14.25" customHeight="1"/>
    <row r="193" s="86" customFormat="1" ht="14.25" customHeight="1"/>
    <row r="194" s="86" customFormat="1" ht="14.25" customHeight="1"/>
    <row r="195" s="86" customFormat="1" ht="14.25" customHeight="1"/>
    <row r="196" s="86" customFormat="1" ht="14.25" customHeight="1"/>
    <row r="197" s="86" customFormat="1" ht="14.25" customHeight="1"/>
    <row r="198" s="86" customFormat="1" ht="14.25" customHeight="1"/>
    <row r="199" s="86" customFormat="1" ht="14.25" customHeight="1"/>
    <row r="200" s="86" customFormat="1" ht="14.25" customHeight="1"/>
    <row r="201" s="86" customFormat="1" ht="14.25" customHeight="1"/>
    <row r="202" s="86" customFormat="1" ht="14.25" customHeight="1"/>
    <row r="203" s="86" customFormat="1" ht="14.25" customHeight="1"/>
    <row r="204" s="86" customFormat="1" ht="14.25" customHeight="1"/>
    <row r="205" s="86" customFormat="1" ht="14.25" customHeight="1"/>
    <row r="206" s="86" customFormat="1" ht="14.25" customHeight="1"/>
    <row r="207" s="86" customFormat="1" ht="14.25" customHeight="1"/>
    <row r="208" s="86" customFormat="1" ht="14.25" customHeight="1"/>
    <row r="209" s="86" customFormat="1" ht="14.25" customHeight="1"/>
    <row r="210" s="86" customFormat="1" ht="14.25" customHeight="1"/>
    <row r="211" s="86" customFormat="1" ht="14.25" customHeight="1"/>
    <row r="212" s="86" customFormat="1" ht="14.25" customHeight="1"/>
    <row r="213" s="86" customFormat="1" ht="14.25" customHeight="1"/>
    <row r="214" s="86" customFormat="1" ht="14.25" customHeight="1"/>
    <row r="215" s="86" customFormat="1" ht="14.25" customHeight="1"/>
    <row r="216" s="86" customFormat="1" ht="14.25" customHeight="1"/>
    <row r="217" s="86" customFormat="1" ht="14.25" customHeight="1"/>
    <row r="218" s="86" customFormat="1" ht="14.25" customHeight="1"/>
    <row r="219" s="86" customFormat="1" ht="14.25" customHeight="1"/>
    <row r="220" s="86" customFormat="1" ht="14.25" customHeight="1"/>
    <row r="221" s="86" customFormat="1" ht="14.25" customHeight="1"/>
    <row r="222" s="86" customFormat="1" ht="14.25" customHeight="1"/>
    <row r="223" s="86" customFormat="1" ht="14.25" customHeight="1"/>
    <row r="224" s="86" customFormat="1" ht="14.25" customHeight="1"/>
    <row r="225" s="86" customFormat="1" ht="14.25" customHeight="1"/>
    <row r="226" s="86" customFormat="1" ht="14.25" customHeight="1"/>
    <row r="227" s="86" customFormat="1" ht="14.25" customHeight="1"/>
    <row r="228" s="86" customFormat="1" ht="14.25" customHeight="1"/>
    <row r="229" s="86" customFormat="1" ht="14.25" customHeight="1"/>
    <row r="230" s="86" customFormat="1" ht="14.25" customHeight="1"/>
    <row r="231" s="86" customFormat="1" ht="14.25" customHeight="1"/>
    <row r="232" s="86" customFormat="1" ht="14.25" customHeight="1"/>
    <row r="233" s="86" customFormat="1" ht="14.25" customHeight="1"/>
    <row r="234" s="86" customFormat="1" ht="14.25" customHeight="1"/>
    <row r="235" s="86" customFormat="1" ht="14.25" customHeight="1"/>
    <row r="236" s="86" customFormat="1" ht="14.25" customHeight="1"/>
    <row r="237" s="86" customFormat="1" ht="14.25" customHeight="1"/>
    <row r="238" s="86" customFormat="1" ht="14.25" customHeight="1"/>
    <row r="239" s="86" customFormat="1" ht="14.25" customHeight="1"/>
    <row r="240" s="86" customFormat="1" ht="14.25" customHeight="1"/>
    <row r="241" s="86" customFormat="1" ht="14.25" customHeight="1"/>
    <row r="242" s="86" customFormat="1" ht="14.25" customHeight="1"/>
    <row r="243" s="86" customFormat="1" ht="14.25" customHeight="1"/>
    <row r="244" s="86" customFormat="1" ht="14.25" customHeight="1"/>
    <row r="245" s="86" customFormat="1" ht="14.25" customHeight="1"/>
    <row r="246" s="86" customFormat="1" ht="14.25" customHeight="1"/>
    <row r="247" s="86" customFormat="1" ht="14.25" customHeight="1"/>
    <row r="248" s="86" customFormat="1" ht="14.25" customHeight="1"/>
    <row r="249" s="86" customFormat="1" ht="14.25" customHeight="1"/>
    <row r="250" s="86" customFormat="1" ht="14.25" customHeight="1"/>
    <row r="251" s="86" customFormat="1" ht="14.25" customHeight="1"/>
    <row r="252" s="86" customFormat="1" ht="14.25" customHeight="1"/>
    <row r="253" s="86" customFormat="1" ht="14.25" customHeight="1"/>
    <row r="254" s="86" customFormat="1" ht="14.25" customHeight="1"/>
    <row r="255" s="86" customFormat="1" ht="14.25" customHeight="1"/>
    <row r="256" s="86" customFormat="1" ht="14.25" customHeight="1"/>
    <row r="257" s="86" customFormat="1" ht="14.25" customHeight="1"/>
    <row r="258" s="86" customFormat="1" ht="14.25" customHeight="1"/>
    <row r="259" s="86" customFormat="1" ht="14.25" customHeight="1"/>
    <row r="260" s="86" customFormat="1" ht="14.25" customHeight="1"/>
    <row r="261" s="86" customFormat="1" ht="14.25" customHeight="1"/>
    <row r="262" s="86" customFormat="1" ht="14.25" customHeight="1"/>
    <row r="263" s="86" customFormat="1" ht="14.25" customHeight="1"/>
    <row r="264" s="86" customFormat="1" ht="14.25" customHeight="1"/>
    <row r="265" s="86" customFormat="1" ht="14.25" customHeight="1"/>
    <row r="266" s="86" customFormat="1" ht="14.25" customHeight="1"/>
    <row r="267" s="86" customFormat="1" ht="14.25" customHeight="1"/>
    <row r="268" s="86" customFormat="1" ht="14.25" customHeight="1"/>
    <row r="269" s="86" customFormat="1" ht="14.25" customHeight="1"/>
    <row r="270" s="86" customFormat="1" ht="14.25" customHeight="1"/>
    <row r="271" s="86" customFormat="1" ht="14.25" customHeight="1"/>
    <row r="272" s="86" customFormat="1" ht="14.25" customHeight="1"/>
    <row r="273" s="86" customFormat="1" ht="14.25" customHeight="1"/>
    <row r="274" s="86" customFormat="1" ht="14.25" customHeight="1"/>
    <row r="275" s="86" customFormat="1" ht="14.25" customHeight="1"/>
    <row r="276" s="86" customFormat="1" ht="14.25" customHeight="1"/>
    <row r="277" s="86" customFormat="1" ht="14.25" customHeight="1"/>
    <row r="278" s="86" customFormat="1" ht="14.25" customHeight="1"/>
    <row r="279" s="86" customFormat="1" ht="14.25" customHeight="1"/>
    <row r="280" s="86" customFormat="1" ht="14.25" customHeight="1"/>
    <row r="281" s="86" customFormat="1" ht="14.25" customHeight="1"/>
    <row r="282" s="86" customFormat="1" ht="14.25" customHeight="1"/>
    <row r="283" s="86" customFormat="1" ht="14.25" customHeight="1"/>
    <row r="284" s="86" customFormat="1" ht="14.25" customHeight="1"/>
    <row r="285" s="86" customFormat="1" ht="14.25" customHeight="1"/>
    <row r="286" s="86" customFormat="1" ht="14.25" customHeight="1"/>
    <row r="287" s="86" customFormat="1" ht="14.25" customHeight="1"/>
    <row r="288" s="86" customFormat="1" ht="14.25" customHeight="1"/>
    <row r="289" s="86" customFormat="1" ht="14.25" customHeight="1"/>
    <row r="290" s="86" customFormat="1" ht="14.25" customHeight="1"/>
    <row r="291" s="86" customFormat="1" ht="14.25" customHeight="1"/>
    <row r="292" s="86" customFormat="1" ht="14.25" customHeight="1"/>
    <row r="293" s="86" customFormat="1" ht="14.25" customHeight="1"/>
    <row r="294" s="86" customFormat="1" ht="14.25" customHeight="1"/>
    <row r="295" s="86" customFormat="1" ht="14.25" customHeight="1"/>
    <row r="296" s="86" customFormat="1" ht="14.25" customHeight="1"/>
    <row r="297" s="86" customFormat="1" ht="14.25" customHeight="1"/>
    <row r="298" s="86" customFormat="1" ht="14.25" customHeight="1"/>
    <row r="299" s="86" customFormat="1" ht="14.25" customHeight="1"/>
    <row r="300" s="86" customFormat="1" ht="14.25" customHeight="1"/>
    <row r="301" s="86" customFormat="1" ht="14.25" customHeight="1"/>
    <row r="302" s="86" customFormat="1" ht="14.25" customHeight="1"/>
    <row r="303" s="86" customFormat="1" ht="14.25" customHeight="1"/>
    <row r="304" s="86" customFormat="1" ht="14.25" customHeight="1"/>
    <row r="305" s="86" customFormat="1" ht="14.25" customHeight="1"/>
    <row r="306" s="86" customFormat="1" ht="14.25" customHeight="1"/>
    <row r="307" s="86" customFormat="1" ht="14.25" customHeight="1"/>
    <row r="308" s="86" customFormat="1" ht="14.25" customHeight="1"/>
    <row r="309" s="86" customFormat="1" ht="14.25" customHeight="1"/>
    <row r="310" s="86" customFormat="1" ht="14.25" customHeight="1"/>
    <row r="311" s="86" customFormat="1" ht="14.25" customHeight="1"/>
    <row r="312" s="86" customFormat="1" ht="14.25" customHeight="1"/>
    <row r="313" s="86" customFormat="1" ht="14.25" customHeight="1"/>
    <row r="314" s="86" customFormat="1" ht="14.25" customHeight="1"/>
    <row r="315" s="86" customFormat="1" ht="14.25" customHeight="1"/>
    <row r="316" s="86" customFormat="1" ht="14.25" customHeight="1"/>
    <row r="317" s="86" customFormat="1" ht="14.25" customHeight="1"/>
    <row r="318" s="86" customFormat="1" ht="14.25" customHeight="1"/>
    <row r="319" s="86" customFormat="1" ht="14.25" customHeight="1"/>
    <row r="320" s="86" customFormat="1" ht="14.25" customHeight="1"/>
    <row r="321" s="86" customFormat="1" ht="14.25" customHeight="1"/>
    <row r="322" s="86" customFormat="1" ht="14.25" customHeight="1"/>
    <row r="323" s="86" customFormat="1" ht="14.25" customHeight="1"/>
    <row r="324" s="86" customFormat="1" ht="14.25" customHeight="1"/>
    <row r="325" s="86" customFormat="1" ht="14.25" customHeight="1"/>
    <row r="326" s="86" customFormat="1" ht="14.25" customHeight="1"/>
    <row r="327" s="86" customFormat="1" ht="14.25" customHeight="1"/>
    <row r="328" s="86" customFormat="1" ht="14.25" customHeight="1"/>
    <row r="329" s="86" customFormat="1" ht="14.25" customHeight="1"/>
    <row r="330" s="86" customFormat="1" ht="14.25" customHeight="1"/>
    <row r="331" s="86" customFormat="1" ht="14.25" customHeight="1"/>
    <row r="332" s="86" customFormat="1" ht="14.25" customHeight="1"/>
    <row r="333" s="86" customFormat="1" ht="14.25" customHeight="1"/>
    <row r="334" s="86" customFormat="1" ht="14.25" customHeight="1"/>
    <row r="335" s="86" customFormat="1" ht="14.25" customHeight="1"/>
    <row r="336" s="86" customFormat="1" ht="14.25" customHeight="1"/>
    <row r="337" s="86" customFormat="1" ht="14.25" customHeight="1"/>
    <row r="338" s="86" customFormat="1" ht="14.25" customHeight="1"/>
    <row r="339" s="86" customFormat="1" ht="14.25" customHeight="1"/>
    <row r="340" s="86" customFormat="1" ht="14.25" customHeight="1"/>
    <row r="341" s="86" customFormat="1" ht="14.25" customHeight="1"/>
    <row r="342" s="86" customFormat="1" ht="14.25" customHeight="1"/>
    <row r="343" s="86" customFormat="1" ht="14.25" customHeight="1"/>
    <row r="344" s="86" customFormat="1" ht="14.25" customHeight="1"/>
    <row r="345" s="86" customFormat="1" ht="14.25" customHeight="1"/>
    <row r="346" s="86" customFormat="1" ht="14.25" customHeight="1"/>
    <row r="347" s="86" customFormat="1" ht="14.25" customHeight="1"/>
    <row r="348" s="86" customFormat="1" ht="14.25" customHeight="1"/>
    <row r="349" s="86" customFormat="1" ht="14.25" customHeight="1"/>
    <row r="350" s="86" customFormat="1" ht="14.25" customHeight="1"/>
    <row r="351" s="86" customFormat="1" ht="14.25" customHeight="1"/>
    <row r="352" s="86" customFormat="1" ht="14.25" customHeight="1"/>
    <row r="353" s="86" customFormat="1" ht="14.25" customHeight="1"/>
    <row r="354" s="86" customFormat="1" ht="14.25" customHeight="1"/>
    <row r="355" s="86" customFormat="1" ht="14.25" customHeight="1"/>
    <row r="356" s="86" customFormat="1" ht="14.25" customHeight="1"/>
    <row r="357" s="86" customFormat="1" ht="14.25" customHeight="1"/>
    <row r="358" s="86" customFormat="1" ht="14.25" customHeight="1"/>
    <row r="359" s="86" customFormat="1" ht="14.25" customHeight="1"/>
    <row r="360" s="86" customFormat="1" ht="14.25" customHeight="1"/>
    <row r="361" s="86" customFormat="1" ht="14.25" customHeight="1"/>
    <row r="362" s="86" customFormat="1" ht="14.25" customHeight="1"/>
    <row r="363" s="86" customFormat="1" ht="14.25" customHeight="1"/>
    <row r="364" s="86" customFormat="1" ht="14.25" customHeight="1"/>
    <row r="365" s="86" customFormat="1" ht="14.25" customHeight="1"/>
    <row r="366" s="86" customFormat="1" ht="14.25" customHeight="1"/>
    <row r="367" s="86" customFormat="1" ht="14.25" customHeight="1"/>
    <row r="368" s="86" customFormat="1" ht="14.25" customHeight="1"/>
    <row r="369" s="86" customFormat="1" ht="14.25" customHeight="1"/>
    <row r="370" s="86" customFormat="1" ht="14.25" customHeight="1"/>
    <row r="371" s="86" customFormat="1" ht="14.25" customHeight="1"/>
    <row r="372" s="86" customFormat="1" ht="14.25" customHeight="1"/>
    <row r="373" s="86" customFormat="1" ht="14.25" customHeight="1"/>
    <row r="374" s="86" customFormat="1" ht="14.25" customHeight="1"/>
    <row r="375" s="86" customFormat="1" ht="14.25" customHeight="1"/>
    <row r="376" s="86" customFormat="1" ht="14.25" customHeight="1"/>
    <row r="377" s="86" customFormat="1" ht="14.25" customHeight="1"/>
    <row r="378" s="86" customFormat="1" ht="14.25" customHeight="1"/>
    <row r="379" s="86" customFormat="1" ht="14.25" customHeight="1"/>
    <row r="380" s="86" customFormat="1" ht="14.25" customHeight="1"/>
    <row r="381" s="86" customFormat="1" ht="14.25" customHeight="1"/>
    <row r="382" s="86" customFormat="1" ht="14.25" customHeight="1"/>
    <row r="383" s="86" customFormat="1" ht="14.25" customHeight="1"/>
    <row r="384" s="86" customFormat="1" ht="14.25" customHeight="1"/>
    <row r="385" s="86" customFormat="1" ht="14.25" customHeight="1"/>
    <row r="386" s="86" customFormat="1" ht="14.25" customHeight="1"/>
    <row r="387" s="86" customFormat="1" ht="14.25" customHeight="1"/>
    <row r="388" s="86" customFormat="1" ht="14.25" customHeight="1"/>
    <row r="389" s="86" customFormat="1" ht="14.25" customHeight="1"/>
    <row r="390" s="86" customFormat="1" ht="14.25" customHeight="1"/>
    <row r="391" s="86" customFormat="1" ht="14.25" customHeight="1"/>
    <row r="392" s="86" customFormat="1" ht="14.25" customHeight="1"/>
    <row r="393" s="86" customFormat="1" ht="14.25" customHeight="1"/>
    <row r="394" s="86" customFormat="1" ht="14.25" customHeight="1"/>
    <row r="395" s="86" customFormat="1" ht="14.25" customHeight="1"/>
    <row r="396" s="86" customFormat="1" ht="14.25" customHeight="1"/>
    <row r="397" s="86" customFormat="1" ht="14.25" customHeight="1"/>
    <row r="398" s="86" customFormat="1" ht="14.25" customHeight="1"/>
    <row r="399" s="86" customFormat="1" ht="14.25" customHeight="1"/>
    <row r="400" s="86" customFormat="1" ht="14.25" customHeight="1"/>
    <row r="401" s="86" customFormat="1" ht="14.25" customHeight="1"/>
    <row r="402" s="86" customFormat="1" ht="14.25" customHeight="1"/>
    <row r="403" s="86" customFormat="1" ht="14.25" customHeight="1"/>
    <row r="404" s="86" customFormat="1" ht="14.25" customHeight="1"/>
    <row r="405" s="86" customFormat="1" ht="14.25" customHeight="1"/>
    <row r="406" s="86" customFormat="1" ht="14.25" customHeight="1"/>
    <row r="407" s="86" customFormat="1" ht="14.25" customHeight="1"/>
    <row r="408" s="86" customFormat="1" ht="14.25" customHeight="1"/>
    <row r="409" s="86" customFormat="1" ht="14.25" customHeight="1"/>
    <row r="410" s="86" customFormat="1" ht="14.25" customHeight="1"/>
    <row r="411" s="86" customFormat="1" ht="14.25" customHeight="1"/>
    <row r="412" s="86" customFormat="1" ht="14.25" customHeight="1"/>
    <row r="413" s="86" customFormat="1" ht="14.25" customHeight="1"/>
    <row r="414" s="86" customFormat="1" ht="14.25" customHeight="1"/>
    <row r="415" s="86" customFormat="1" ht="14.25" customHeight="1"/>
    <row r="416" s="86" customFormat="1" ht="14.25" customHeight="1"/>
    <row r="417" s="86" customFormat="1" ht="14.25" customHeight="1"/>
    <row r="418" s="86" customFormat="1" ht="14.25" customHeight="1"/>
    <row r="419" s="86" customFormat="1" ht="14.25" customHeight="1"/>
    <row r="420" s="86" customFormat="1" ht="14.25" customHeight="1"/>
    <row r="421" s="86" customFormat="1" ht="14.25" customHeight="1"/>
    <row r="422" s="86" customFormat="1" ht="14.25" customHeight="1"/>
    <row r="423" s="86" customFormat="1" ht="14.25" customHeight="1"/>
    <row r="424" s="86" customFormat="1" ht="14.25" customHeight="1"/>
    <row r="425" s="86" customFormat="1" ht="14.25" customHeight="1"/>
    <row r="426" s="86" customFormat="1" ht="14.25" customHeight="1"/>
    <row r="427" s="86" customFormat="1" ht="14.25" customHeight="1"/>
    <row r="428" s="86" customFormat="1" ht="14.25" customHeight="1"/>
    <row r="429" s="86" customFormat="1" ht="14.25" customHeight="1"/>
    <row r="430" s="86" customFormat="1" ht="14.25" customHeight="1"/>
    <row r="431" s="86" customFormat="1" ht="14.25" customHeight="1"/>
    <row r="432" s="86" customFormat="1" ht="14.25" customHeight="1"/>
    <row r="433" s="86" customFormat="1" ht="14.25" customHeight="1"/>
    <row r="434" s="86" customFormat="1" ht="14.25" customHeight="1"/>
    <row r="435" s="86" customFormat="1" ht="14.25" customHeight="1"/>
    <row r="436" s="86" customFormat="1" ht="14.25" customHeight="1"/>
    <row r="437" s="86" customFormat="1" ht="14.25" customHeight="1"/>
    <row r="438" s="86" customFormat="1" ht="14.25" customHeight="1"/>
    <row r="439" s="86" customFormat="1" ht="14.25" customHeight="1"/>
    <row r="440" s="86" customFormat="1" ht="14.25" customHeight="1"/>
    <row r="441" s="86" customFormat="1" ht="14.25" customHeight="1"/>
    <row r="442" s="86" customFormat="1" ht="14.25" customHeight="1"/>
    <row r="443" s="86" customFormat="1" ht="14.25" customHeight="1"/>
    <row r="444" s="86" customFormat="1" ht="14.25" customHeight="1"/>
    <row r="445" s="86" customFormat="1" ht="14.25" customHeight="1"/>
    <row r="446" s="86" customFormat="1" ht="14.25" customHeight="1"/>
    <row r="447" s="86" customFormat="1" ht="14.25" customHeight="1"/>
    <row r="448" s="86" customFormat="1" ht="14.25" customHeight="1"/>
    <row r="449" s="86" customFormat="1" ht="14.25" customHeight="1"/>
    <row r="450" s="86" customFormat="1" ht="14.25" customHeight="1"/>
    <row r="451" s="86" customFormat="1" ht="14.25" customHeight="1"/>
    <row r="452" s="86" customFormat="1" ht="14.25" customHeight="1"/>
    <row r="453" s="86" customFormat="1" ht="14.25" customHeight="1"/>
    <row r="454" s="86" customFormat="1" ht="14.25" customHeight="1"/>
    <row r="455" s="86" customFormat="1" ht="14.25" customHeight="1"/>
    <row r="456" s="86" customFormat="1" ht="14.25" customHeight="1"/>
    <row r="457" s="86" customFormat="1" ht="14.25" customHeight="1"/>
    <row r="458" s="86" customFormat="1" ht="14.25" customHeight="1"/>
    <row r="459" s="86" customFormat="1" ht="14.25" customHeight="1"/>
    <row r="460" s="86" customFormat="1" ht="14.25" customHeight="1"/>
    <row r="461" s="86" customFormat="1" ht="14.25" customHeight="1"/>
    <row r="462" s="86" customFormat="1" ht="14.25" customHeight="1"/>
    <row r="463" s="86" customFormat="1" ht="14.25" customHeight="1"/>
    <row r="464" s="86" customFormat="1" ht="14.25" customHeight="1"/>
    <row r="465" s="86" customFormat="1" ht="14.25" customHeight="1"/>
    <row r="466" s="86" customFormat="1" ht="14.25" customHeight="1"/>
    <row r="467" s="86" customFormat="1" ht="14.25" customHeight="1"/>
    <row r="468" s="86" customFormat="1" ht="14.25" customHeight="1"/>
    <row r="469" s="86" customFormat="1" ht="14.25" customHeight="1"/>
    <row r="470" s="86" customFormat="1" ht="14.25" customHeight="1"/>
    <row r="471" s="86" customFormat="1" ht="14.25" customHeight="1"/>
    <row r="472" s="86" customFormat="1" ht="14.25" customHeight="1"/>
    <row r="473" s="86" customFormat="1" ht="14.25" customHeight="1"/>
    <row r="474" s="86" customFormat="1" ht="14.25" customHeight="1"/>
    <row r="475" s="86" customFormat="1" ht="14.25" customHeight="1"/>
    <row r="476" s="86" customFormat="1" ht="14.25" customHeight="1"/>
    <row r="477" s="86" customFormat="1" ht="14.25" customHeight="1"/>
    <row r="478" s="86" customFormat="1" ht="14.25" customHeight="1"/>
    <row r="479" s="86" customFormat="1" ht="14.25" customHeight="1"/>
    <row r="480" s="86" customFormat="1" ht="14.25" customHeight="1"/>
    <row r="481" s="86" customFormat="1" ht="14.25" customHeight="1"/>
    <row r="482" s="86" customFormat="1" ht="14.25" customHeight="1"/>
    <row r="483" s="86" customFormat="1" ht="14.25" customHeight="1"/>
    <row r="484" s="86" customFormat="1" ht="14.25" customHeight="1"/>
    <row r="485" s="86" customFormat="1" ht="14.25" customHeight="1"/>
    <row r="486" s="86" customFormat="1" ht="14.25" customHeight="1"/>
    <row r="487" s="86" customFormat="1" ht="14.25" customHeight="1"/>
    <row r="488" s="86" customFormat="1" ht="14.25" customHeight="1"/>
    <row r="489" s="86" customFormat="1" ht="14.25" customHeight="1"/>
    <row r="490" s="86" customFormat="1" ht="14.25" customHeight="1"/>
    <row r="491" s="86" customFormat="1" ht="14.25" customHeight="1"/>
    <row r="492" s="86" customFormat="1" ht="14.25" customHeight="1"/>
    <row r="493" s="86" customFormat="1" ht="14.25" customHeight="1"/>
    <row r="494" s="86" customFormat="1" ht="14.25" customHeight="1"/>
    <row r="495" s="86" customFormat="1" ht="14.25" customHeight="1"/>
    <row r="496" s="86" customFormat="1" ht="14.25" customHeight="1"/>
    <row r="497" s="86" customFormat="1" ht="14.25" customHeight="1"/>
    <row r="498" s="86" customFormat="1" ht="14.25" customHeight="1"/>
    <row r="499" s="86" customFormat="1" ht="14.25" customHeight="1"/>
    <row r="500" s="86" customFormat="1" ht="14.25" customHeight="1"/>
    <row r="501" s="86" customFormat="1" ht="14.25" customHeight="1"/>
    <row r="502" s="86" customFormat="1" ht="14.25" customHeight="1"/>
    <row r="503" s="86" customFormat="1" ht="14.25" customHeight="1"/>
    <row r="504" s="86" customFormat="1" ht="14.25" customHeight="1"/>
    <row r="505" s="86" customFormat="1" ht="14.25" customHeight="1"/>
    <row r="506" s="86" customFormat="1" ht="14.25" customHeight="1"/>
    <row r="507" s="86" customFormat="1" ht="14.25" customHeight="1"/>
    <row r="508" s="86" customFormat="1" ht="14.25" customHeight="1"/>
    <row r="509" s="86" customFormat="1" ht="14.25" customHeight="1"/>
    <row r="510" s="86" customFormat="1" ht="14.25" customHeight="1"/>
    <row r="511" s="86" customFormat="1" ht="14.25" customHeight="1"/>
    <row r="512" s="86" customFormat="1" ht="14.25" customHeight="1"/>
    <row r="513" s="86" customFormat="1" ht="14.25" customHeight="1"/>
    <row r="514" s="86" customFormat="1" ht="14.25" customHeight="1"/>
    <row r="515" s="86" customFormat="1" ht="14.25" customHeight="1"/>
    <row r="516" s="86" customFormat="1" ht="14.25" customHeight="1"/>
    <row r="517" s="86" customFormat="1" ht="14.25" customHeight="1"/>
    <row r="518" s="86" customFormat="1" ht="14.25" customHeight="1"/>
    <row r="519" s="86" customFormat="1" ht="14.25" customHeight="1"/>
    <row r="520" s="86" customFormat="1" ht="14.25" customHeight="1"/>
    <row r="521" s="86" customFormat="1" ht="14.25" customHeight="1"/>
    <row r="522" s="86" customFormat="1" ht="14.25" customHeight="1"/>
    <row r="523" s="86" customFormat="1" ht="14.25" customHeight="1"/>
    <row r="524" s="86" customFormat="1" ht="14.25" customHeight="1"/>
    <row r="525" s="86" customFormat="1" ht="14.25" customHeight="1"/>
    <row r="526" s="86" customFormat="1" ht="14.25" customHeight="1"/>
    <row r="527" s="86" customFormat="1" ht="14.25" customHeight="1"/>
    <row r="528" s="86" customFormat="1" ht="14.25" customHeight="1"/>
    <row r="529" s="86" customFormat="1" ht="14.25" customHeight="1"/>
    <row r="530" s="86" customFormat="1" ht="14.25" customHeight="1"/>
    <row r="531" s="86" customFormat="1" ht="14.25" customHeight="1"/>
    <row r="532" s="86" customFormat="1" ht="14.25" customHeight="1"/>
    <row r="533" s="86" customFormat="1" ht="14.25" customHeight="1"/>
    <row r="534" s="86" customFormat="1" ht="14.25" customHeight="1"/>
    <row r="535" s="86" customFormat="1" ht="14.25" customHeight="1"/>
    <row r="536" s="86" customFormat="1" ht="14.25" customHeight="1"/>
    <row r="537" s="86" customFormat="1" ht="14.25" customHeight="1"/>
    <row r="538" s="86" customFormat="1" ht="14.25" customHeight="1"/>
    <row r="539" s="86" customFormat="1" ht="14.25" customHeight="1"/>
    <row r="540" s="86" customFormat="1" ht="14.25" customHeight="1"/>
    <row r="541" s="86" customFormat="1" ht="14.25" customHeight="1"/>
    <row r="542" s="86" customFormat="1" ht="14.25" customHeight="1"/>
    <row r="543" s="86" customFormat="1" ht="14.25" customHeight="1"/>
    <row r="544" s="86" customFormat="1" ht="14.25" customHeight="1"/>
    <row r="545" s="86" customFormat="1" ht="14.25" customHeight="1"/>
    <row r="546" s="86" customFormat="1" ht="14.25" customHeight="1"/>
    <row r="547" s="86" customFormat="1" ht="14.25" customHeight="1"/>
    <row r="548" s="86" customFormat="1" ht="14.25" customHeight="1"/>
    <row r="549" s="86" customFormat="1" ht="14.25" customHeight="1"/>
    <row r="550" s="86" customFormat="1" ht="14.25" customHeight="1"/>
    <row r="551" s="86" customFormat="1" ht="14.25" customHeight="1"/>
    <row r="552" s="86" customFormat="1" ht="14.25" customHeight="1"/>
    <row r="553" s="86" customFormat="1" ht="14.25" customHeight="1"/>
    <row r="554" s="86" customFormat="1" ht="14.25" customHeight="1"/>
    <row r="555" s="86" customFormat="1" ht="14.25" customHeight="1"/>
    <row r="556" s="86" customFormat="1" ht="14.25" customHeight="1"/>
    <row r="557" s="86" customFormat="1" ht="14.25" customHeight="1"/>
    <row r="558" s="86" customFormat="1" ht="14.25" customHeight="1"/>
    <row r="559" s="86" customFormat="1" ht="14.25" customHeight="1"/>
    <row r="560" s="86" customFormat="1" ht="14.25" customHeight="1"/>
    <row r="561" s="86" customFormat="1" ht="14.25" customHeight="1"/>
    <row r="562" s="86" customFormat="1" ht="14.25" customHeight="1"/>
    <row r="563" s="86" customFormat="1" ht="14.25" customHeight="1"/>
    <row r="564" s="86" customFormat="1" ht="14.25" customHeight="1"/>
    <row r="565" s="86" customFormat="1" ht="14.25" customHeight="1"/>
    <row r="566" s="86" customFormat="1" ht="14.25" customHeight="1"/>
    <row r="567" s="86" customFormat="1" ht="14.25" customHeight="1"/>
    <row r="568" s="86" customFormat="1" ht="14.25" customHeight="1"/>
    <row r="569" s="86" customFormat="1" ht="14.25" customHeight="1"/>
    <row r="570" s="86" customFormat="1" ht="14.25" customHeight="1"/>
    <row r="571" s="86" customFormat="1" ht="14.25" customHeight="1"/>
    <row r="572" s="86" customFormat="1" ht="14.25" customHeight="1"/>
    <row r="573" s="86" customFormat="1" ht="14.25" customHeight="1"/>
    <row r="574" s="86" customFormat="1" ht="14.25" customHeight="1"/>
    <row r="575" s="86" customFormat="1" ht="14.25" customHeight="1"/>
    <row r="576" s="86" customFormat="1" ht="14.25" customHeight="1"/>
    <row r="577" s="86" customFormat="1" ht="14.25" customHeight="1"/>
    <row r="578" s="86" customFormat="1" ht="14.25" customHeight="1"/>
    <row r="579" s="86" customFormat="1" ht="14.25" customHeight="1"/>
    <row r="580" s="86" customFormat="1" ht="14.25" customHeight="1"/>
    <row r="581" s="86" customFormat="1" ht="14.25" customHeight="1"/>
    <row r="582" s="86" customFormat="1" ht="14.25" customHeight="1"/>
    <row r="583" s="86" customFormat="1" ht="14.25" customHeight="1"/>
    <row r="584" s="86" customFormat="1" ht="14.25" customHeight="1"/>
    <row r="585" s="86" customFormat="1" ht="14.25" customHeight="1"/>
    <row r="586" s="86" customFormat="1" ht="14.25" customHeight="1"/>
    <row r="587" s="86" customFormat="1" ht="14.25" customHeight="1"/>
    <row r="588" s="86" customFormat="1" ht="14.25" customHeight="1"/>
    <row r="589" s="86" customFormat="1" ht="14.25" customHeight="1"/>
    <row r="590" s="86" customFormat="1" ht="14.25" customHeight="1"/>
    <row r="591" s="86" customFormat="1" ht="14.25" customHeight="1"/>
    <row r="592" s="86" customFormat="1" ht="14.25" customHeight="1"/>
    <row r="593" s="86" customFormat="1" ht="14.25" customHeight="1"/>
    <row r="594" s="86" customFormat="1" ht="14.25" customHeight="1"/>
    <row r="595" s="86" customFormat="1" ht="14.25" customHeight="1"/>
    <row r="596" s="86" customFormat="1" ht="14.25" customHeight="1"/>
    <row r="597" s="86" customFormat="1" ht="14.25" customHeight="1"/>
    <row r="598" s="86" customFormat="1" ht="14.25" customHeight="1"/>
    <row r="599" s="86" customFormat="1" ht="14.25" customHeight="1"/>
    <row r="600" s="86" customFormat="1" ht="14.25" customHeight="1"/>
    <row r="601" s="86" customFormat="1" ht="14.25" customHeight="1"/>
    <row r="602" s="86" customFormat="1" ht="14.25" customHeight="1"/>
    <row r="603" s="86" customFormat="1" ht="14.25" customHeight="1"/>
    <row r="604" s="86" customFormat="1" ht="14.25" customHeight="1"/>
    <row r="605" s="86" customFormat="1" ht="14.25" customHeight="1"/>
    <row r="606" s="86" customFormat="1" ht="14.25" customHeight="1"/>
    <row r="607" s="86" customFormat="1" ht="14.25" customHeight="1"/>
    <row r="608" s="86" customFormat="1" ht="14.25" customHeight="1"/>
    <row r="609" s="86" customFormat="1" ht="14.25" customHeight="1"/>
    <row r="610" s="86" customFormat="1" ht="14.25" customHeight="1"/>
    <row r="611" s="86" customFormat="1" ht="14.25" customHeight="1"/>
    <row r="612" s="86" customFormat="1" ht="14.25" customHeight="1"/>
    <row r="613" s="86" customFormat="1" ht="14.25" customHeight="1"/>
    <row r="614" s="86" customFormat="1" ht="14.25" customHeight="1"/>
    <row r="615" s="86" customFormat="1" ht="14.25" customHeight="1"/>
    <row r="616" s="86" customFormat="1" ht="14.25" customHeight="1"/>
    <row r="617" s="86" customFormat="1" ht="14.25" customHeight="1"/>
    <row r="618" s="86" customFormat="1" ht="14.25" customHeight="1"/>
    <row r="619" s="86" customFormat="1" ht="14.25" customHeight="1"/>
    <row r="620" s="86" customFormat="1" ht="14.25" customHeight="1"/>
    <row r="621" s="86" customFormat="1" ht="14.25" customHeight="1"/>
    <row r="622" s="86" customFormat="1" ht="14.25" customHeight="1"/>
    <row r="623" s="86" customFormat="1" ht="14.25" customHeight="1"/>
    <row r="624" s="86" customFormat="1" ht="14.25" customHeight="1"/>
    <row r="625" s="86" customFormat="1" ht="14.25" customHeight="1"/>
    <row r="626" s="86" customFormat="1" ht="14.25" customHeight="1"/>
    <row r="627" s="86" customFormat="1" ht="14.25" customHeight="1"/>
    <row r="628" s="86" customFormat="1" ht="14.25" customHeight="1"/>
    <row r="629" s="86" customFormat="1" ht="14.25" customHeight="1"/>
    <row r="630" s="86" customFormat="1" ht="14.25" customHeight="1"/>
    <row r="631" s="86" customFormat="1" ht="14.25" customHeight="1"/>
    <row r="632" s="86" customFormat="1" ht="14.25" customHeight="1"/>
    <row r="633" s="86" customFormat="1" ht="14.25" customHeight="1"/>
    <row r="634" s="86" customFormat="1" ht="14.25" customHeight="1"/>
    <row r="635" s="86" customFormat="1" ht="14.25" customHeight="1"/>
    <row r="636" s="86" customFormat="1" ht="14.25" customHeight="1"/>
    <row r="637" s="86" customFormat="1" ht="14.25" customHeight="1"/>
    <row r="638" s="86" customFormat="1" ht="14.25" customHeight="1"/>
    <row r="639" s="86" customFormat="1" ht="14.25" customHeight="1"/>
    <row r="640" s="86" customFormat="1" ht="14.25" customHeight="1"/>
    <row r="641" s="86" customFormat="1" ht="14.25" customHeight="1"/>
    <row r="642" s="86" customFormat="1" ht="14.25" customHeight="1"/>
    <row r="643" s="86" customFormat="1" ht="14.25" customHeight="1"/>
    <row r="644" s="86" customFormat="1" ht="14.25" customHeight="1"/>
    <row r="645" s="86" customFormat="1" ht="14.25" customHeight="1"/>
    <row r="646" s="86" customFormat="1" ht="14.25" customHeight="1"/>
    <row r="647" s="86" customFormat="1" ht="14.25" customHeight="1"/>
    <row r="648" s="86" customFormat="1" ht="14.25" customHeight="1"/>
    <row r="649" s="86" customFormat="1" ht="14.25" customHeight="1"/>
    <row r="650" s="86" customFormat="1" ht="14.25" customHeight="1"/>
    <row r="651" s="86" customFormat="1" ht="14.25" customHeight="1"/>
    <row r="652" s="86" customFormat="1" ht="14.25" customHeight="1"/>
    <row r="653" s="86" customFormat="1" ht="14.25" customHeight="1"/>
    <row r="654" s="86" customFormat="1" ht="14.25" customHeight="1"/>
    <row r="655" s="86" customFormat="1" ht="14.25" customHeight="1"/>
    <row r="656" s="86" customFormat="1" ht="14.25" customHeight="1"/>
    <row r="657" s="86" customFormat="1" ht="14.25" customHeight="1"/>
    <row r="658" s="86" customFormat="1" ht="14.25" customHeight="1"/>
    <row r="659" s="86" customFormat="1" ht="14.25" customHeight="1"/>
    <row r="660" s="86" customFormat="1" ht="14.25" customHeight="1"/>
    <row r="661" s="86" customFormat="1" ht="14.25" customHeight="1"/>
    <row r="662" s="86" customFormat="1" ht="14.25" customHeight="1"/>
    <row r="663" s="86" customFormat="1" ht="14.25" customHeight="1"/>
    <row r="664" s="86" customFormat="1" ht="14.25" customHeight="1"/>
    <row r="665" s="86" customFormat="1" ht="14.25" customHeight="1"/>
    <row r="666" s="86" customFormat="1" ht="14.25" customHeight="1"/>
    <row r="667" s="86" customFormat="1" ht="14.25" customHeight="1"/>
    <row r="668" s="86" customFormat="1" ht="14.25" customHeight="1"/>
    <row r="669" s="86" customFormat="1" ht="14.25" customHeight="1"/>
    <row r="670" s="86" customFormat="1" ht="14.25" customHeight="1"/>
    <row r="671" s="86" customFormat="1" ht="14.25" customHeight="1"/>
    <row r="672" s="86" customFormat="1" ht="14.25" customHeight="1"/>
    <row r="673" s="86" customFormat="1" ht="14.25" customHeight="1"/>
    <row r="674" s="86" customFormat="1" ht="14.25" customHeight="1"/>
    <row r="675" s="86" customFormat="1" ht="14.25" customHeight="1"/>
    <row r="676" s="86" customFormat="1" ht="14.25" customHeight="1"/>
    <row r="677" s="86" customFormat="1" ht="14.25" customHeight="1"/>
    <row r="678" s="86" customFormat="1" ht="14.25" customHeight="1"/>
    <row r="679" s="86" customFormat="1" ht="14.25" customHeight="1"/>
    <row r="680" s="86" customFormat="1" ht="14.25" customHeight="1"/>
    <row r="681" s="86" customFormat="1" ht="14.25" customHeight="1"/>
    <row r="682" s="86" customFormat="1" ht="14.25" customHeight="1"/>
    <row r="683" s="86" customFormat="1" ht="14.25" customHeight="1"/>
    <row r="684" s="86" customFormat="1" ht="14.25" customHeight="1"/>
    <row r="685" s="86" customFormat="1" ht="14.25" customHeight="1"/>
    <row r="686" s="86" customFormat="1" ht="14.25" customHeight="1"/>
    <row r="687" s="86" customFormat="1" ht="14.25" customHeight="1"/>
    <row r="688" s="86" customFormat="1" ht="14.25" customHeight="1"/>
    <row r="689" s="86" customFormat="1" ht="14.25" customHeight="1"/>
    <row r="690" s="86" customFormat="1" ht="14.25" customHeight="1"/>
    <row r="691" s="86" customFormat="1" ht="14.25" customHeight="1"/>
    <row r="692" s="86" customFormat="1" ht="14.25" customHeight="1"/>
    <row r="693" s="86" customFormat="1" ht="14.25" customHeight="1"/>
    <row r="694" s="86" customFormat="1" ht="14.25" customHeight="1"/>
    <row r="695" s="86" customFormat="1" ht="14.25" customHeight="1"/>
    <row r="696" s="86" customFormat="1" ht="14.25" customHeight="1"/>
    <row r="697" s="86" customFormat="1" ht="14.25" customHeight="1"/>
    <row r="698" s="86" customFormat="1" ht="14.25" customHeight="1"/>
    <row r="699" s="86" customFormat="1" ht="14.25" customHeight="1"/>
    <row r="700" s="86" customFormat="1" ht="14.25" customHeight="1"/>
    <row r="701" s="86" customFormat="1" ht="14.25" customHeight="1"/>
    <row r="702" s="86" customFormat="1" ht="14.25" customHeight="1"/>
    <row r="703" s="86" customFormat="1" ht="14.25" customHeight="1"/>
    <row r="704" s="86" customFormat="1" ht="14.25" customHeight="1"/>
    <row r="705" s="86" customFormat="1" ht="14.25" customHeight="1"/>
    <row r="706" s="86" customFormat="1" ht="14.25" customHeight="1"/>
    <row r="707" s="86" customFormat="1" ht="14.25" customHeight="1"/>
    <row r="708" s="86" customFormat="1" ht="14.25" customHeight="1"/>
    <row r="709" s="86" customFormat="1" ht="14.25" customHeight="1"/>
    <row r="710" s="86" customFormat="1" ht="14.25" customHeight="1"/>
    <row r="711" s="86" customFormat="1" ht="14.25" customHeight="1"/>
    <row r="712" s="86" customFormat="1" ht="14.25" customHeight="1"/>
    <row r="713" s="86" customFormat="1" ht="14.25" customHeight="1"/>
    <row r="714" s="86" customFormat="1" ht="14.25" customHeight="1"/>
    <row r="715" s="86" customFormat="1" ht="14.25" customHeight="1"/>
    <row r="716" s="86" customFormat="1" ht="14.25" customHeight="1"/>
    <row r="717" s="86" customFormat="1" ht="14.25" customHeight="1"/>
    <row r="718" s="86" customFormat="1" ht="14.25" customHeight="1"/>
    <row r="719" s="86" customFormat="1" ht="14.25" customHeight="1"/>
    <row r="720" s="86" customFormat="1" ht="14.25" customHeight="1"/>
    <row r="721" s="86" customFormat="1" ht="14.25" customHeight="1"/>
    <row r="722" s="86" customFormat="1" ht="14.25" customHeight="1"/>
    <row r="723" s="86" customFormat="1" ht="14.25" customHeight="1"/>
    <row r="724" s="86" customFormat="1" ht="14.25" customHeight="1"/>
    <row r="725" s="86" customFormat="1" ht="14.25" customHeight="1"/>
    <row r="726" s="86" customFormat="1" ht="14.25" customHeight="1"/>
    <row r="727" s="86" customFormat="1" ht="14.25" customHeight="1"/>
    <row r="728" s="86" customFormat="1" ht="14.25" customHeight="1"/>
    <row r="729" s="86" customFormat="1" ht="14.25" customHeight="1"/>
    <row r="730" s="86" customFormat="1" ht="14.25" customHeight="1"/>
    <row r="731" s="86" customFormat="1" ht="14.25" customHeight="1"/>
    <row r="732" s="86" customFormat="1" ht="14.25" customHeight="1"/>
    <row r="733" s="86" customFormat="1" ht="14.25" customHeight="1"/>
    <row r="734" s="86" customFormat="1" ht="14.25" customHeight="1"/>
    <row r="735" s="86" customFormat="1" ht="14.25" customHeight="1"/>
    <row r="736" s="86" customFormat="1" ht="14.25" customHeight="1"/>
    <row r="737" s="86" customFormat="1" ht="14.25" customHeight="1"/>
    <row r="738" s="86" customFormat="1" ht="14.25" customHeight="1"/>
    <row r="739" s="86" customFormat="1" ht="14.25" customHeight="1"/>
    <row r="740" s="86" customFormat="1" ht="14.25" customHeight="1"/>
    <row r="741" s="86" customFormat="1" ht="14.25" customHeight="1"/>
    <row r="742" s="86" customFormat="1" ht="14.25" customHeight="1"/>
    <row r="743" s="86" customFormat="1" ht="14.25" customHeight="1"/>
    <row r="744" s="86" customFormat="1" ht="14.25" customHeight="1"/>
    <row r="745" s="86" customFormat="1" ht="14.25" customHeight="1"/>
    <row r="746" s="86" customFormat="1" ht="14.25" customHeight="1"/>
    <row r="747" s="86" customFormat="1" ht="14.25" customHeight="1"/>
    <row r="748" s="86" customFormat="1" ht="14.25" customHeight="1"/>
    <row r="749" s="86" customFormat="1" ht="14.25" customHeight="1"/>
    <row r="750" s="86" customFormat="1" ht="14.25" customHeight="1"/>
    <row r="751" s="86" customFormat="1" ht="14.25" customHeight="1"/>
    <row r="752" s="86" customFormat="1" ht="14.25" customHeight="1"/>
    <row r="753" s="86" customFormat="1" ht="14.25" customHeight="1"/>
    <row r="754" s="86" customFormat="1" ht="14.25" customHeight="1"/>
    <row r="755" s="86" customFormat="1" ht="14.25" customHeight="1"/>
    <row r="756" s="86" customFormat="1" ht="14.25" customHeight="1"/>
    <row r="757" s="86" customFormat="1" ht="14.25" customHeight="1"/>
    <row r="758" s="86" customFormat="1" ht="14.25" customHeight="1"/>
    <row r="759" s="86" customFormat="1" ht="14.25" customHeight="1"/>
    <row r="760" s="86" customFormat="1" ht="14.25" customHeight="1"/>
    <row r="761" s="86" customFormat="1" ht="14.25" customHeight="1"/>
    <row r="762" s="86" customFormat="1" ht="14.25" customHeight="1"/>
    <row r="763" s="86" customFormat="1" ht="14.25" customHeight="1"/>
    <row r="764" s="86" customFormat="1" ht="14.25" customHeight="1"/>
    <row r="765" s="86" customFormat="1" ht="14.25" customHeight="1"/>
    <row r="766" s="86" customFormat="1" ht="14.25" customHeight="1"/>
    <row r="767" s="86" customFormat="1" ht="14.25" customHeight="1"/>
    <row r="768" s="86" customFormat="1" ht="14.25" customHeight="1"/>
    <row r="769" s="86" customFormat="1" ht="14.25" customHeight="1"/>
    <row r="770" s="86" customFormat="1" ht="14.25" customHeight="1"/>
    <row r="771" s="86" customFormat="1" ht="14.25" customHeight="1"/>
    <row r="772" s="86" customFormat="1" ht="14.25" customHeight="1"/>
    <row r="773" s="86" customFormat="1" ht="14.25" customHeight="1"/>
    <row r="774" s="86" customFormat="1" ht="14.25" customHeight="1"/>
    <row r="775" s="86" customFormat="1" ht="14.25" customHeight="1"/>
    <row r="776" s="86" customFormat="1" ht="14.25" customHeight="1"/>
    <row r="777" s="86" customFormat="1" ht="14.25" customHeight="1"/>
    <row r="778" s="86" customFormat="1" ht="14.25" customHeight="1"/>
    <row r="779" s="86" customFormat="1" ht="14.25" customHeight="1"/>
    <row r="780" s="86" customFormat="1" ht="14.25" customHeight="1"/>
    <row r="781" s="86" customFormat="1" ht="14.25" customHeight="1"/>
    <row r="782" s="86" customFormat="1" ht="14.25" customHeight="1"/>
    <row r="783" s="86" customFormat="1" ht="14.25" customHeight="1"/>
    <row r="784" s="86" customFormat="1" ht="14.25" customHeight="1"/>
    <row r="785" s="86" customFormat="1" ht="14.25" customHeight="1"/>
    <row r="786" s="86" customFormat="1" ht="14.25" customHeight="1"/>
    <row r="787" s="86" customFormat="1" ht="14.25" customHeight="1"/>
    <row r="788" s="86" customFormat="1" ht="14.25" customHeight="1"/>
    <row r="789" s="86" customFormat="1" ht="14.25" customHeight="1"/>
    <row r="790" s="86" customFormat="1" ht="14.25" customHeight="1"/>
    <row r="791" s="86" customFormat="1" ht="14.25" customHeight="1"/>
    <row r="792" s="86" customFormat="1" ht="14.25" customHeight="1"/>
    <row r="793" s="86" customFormat="1" ht="14.25" customHeight="1"/>
    <row r="794" s="86" customFormat="1" ht="14.25" customHeight="1"/>
    <row r="795" s="86" customFormat="1" ht="14.25" customHeight="1"/>
    <row r="796" s="86" customFormat="1" ht="14.25" customHeight="1"/>
    <row r="797" s="86" customFormat="1" ht="14.25" customHeight="1"/>
    <row r="798" s="86" customFormat="1" ht="14.25" customHeight="1"/>
    <row r="799" s="86" customFormat="1" ht="14.25" customHeight="1"/>
    <row r="800" s="86" customFormat="1" ht="14.25" customHeight="1"/>
    <row r="801" s="86" customFormat="1" ht="14.25" customHeight="1"/>
    <row r="802" s="86" customFormat="1" ht="14.25" customHeight="1"/>
    <row r="803" s="86" customFormat="1" ht="14.25" customHeight="1"/>
    <row r="804" s="86" customFormat="1" ht="14.25" customHeight="1"/>
    <row r="805" s="86" customFormat="1" ht="14.25" customHeight="1"/>
    <row r="806" s="86" customFormat="1" ht="14.25" customHeight="1"/>
    <row r="807" s="86" customFormat="1" ht="14.25" customHeight="1"/>
    <row r="808" s="86" customFormat="1" ht="14.25" customHeight="1"/>
    <row r="809" s="86" customFormat="1" ht="14.25" customHeight="1"/>
    <row r="810" s="86" customFormat="1" ht="14.25" customHeight="1"/>
    <row r="811" s="86" customFormat="1" ht="14.25" customHeight="1"/>
    <row r="812" s="86" customFormat="1" ht="14.25" customHeight="1"/>
    <row r="813" s="86" customFormat="1" ht="14.25" customHeight="1"/>
    <row r="814" s="86" customFormat="1" ht="14.25" customHeight="1"/>
    <row r="815" s="86" customFormat="1" ht="14.25" customHeight="1"/>
    <row r="816" s="86" customFormat="1" ht="14.25" customHeight="1"/>
    <row r="817" s="86" customFormat="1" ht="14.25" customHeight="1"/>
    <row r="818" s="86" customFormat="1" ht="14.25" customHeight="1"/>
    <row r="819" s="86" customFormat="1" ht="14.25" customHeight="1"/>
    <row r="820" s="86" customFormat="1" ht="14.25" customHeight="1"/>
    <row r="821" s="86" customFormat="1" ht="14.25" customHeight="1"/>
    <row r="822" s="86" customFormat="1" ht="14.25" customHeight="1"/>
    <row r="823" s="86" customFormat="1" ht="14.25" customHeight="1"/>
    <row r="824" s="86" customFormat="1" ht="14.25" customHeight="1"/>
    <row r="825" s="86" customFormat="1" ht="14.25" customHeight="1"/>
    <row r="826" s="86" customFormat="1" ht="14.25" customHeight="1"/>
    <row r="827" s="86" customFormat="1" ht="14.25" customHeight="1"/>
    <row r="828" s="86" customFormat="1" ht="14.25" customHeight="1"/>
    <row r="829" s="86" customFormat="1" ht="14.25" customHeight="1"/>
    <row r="830" s="86" customFormat="1" ht="14.25" customHeight="1"/>
    <row r="831" s="86" customFormat="1" ht="14.25" customHeight="1"/>
    <row r="832" s="86" customFormat="1" ht="14.25" customHeight="1"/>
    <row r="833" s="86" customFormat="1" ht="14.25" customHeight="1"/>
    <row r="834" s="86" customFormat="1" ht="14.25" customHeight="1"/>
    <row r="835" s="86" customFormat="1" ht="14.25" customHeight="1"/>
    <row r="836" s="86" customFormat="1" ht="14.25" customHeight="1"/>
    <row r="837" s="86" customFormat="1" ht="14.25" customHeight="1"/>
    <row r="838" s="86" customFormat="1" ht="14.25" customHeight="1"/>
    <row r="839" s="86" customFormat="1" ht="14.25" customHeight="1"/>
    <row r="840" s="86" customFormat="1" ht="14.25" customHeight="1"/>
    <row r="841" s="86" customFormat="1" ht="14.25" customHeight="1"/>
    <row r="842" s="86" customFormat="1" ht="14.25" customHeight="1"/>
    <row r="843" s="86" customFormat="1" ht="14.25" customHeight="1"/>
    <row r="844" s="86" customFormat="1" ht="14.25" customHeight="1"/>
    <row r="845" s="86" customFormat="1" ht="14.25" customHeight="1"/>
    <row r="846" s="86" customFormat="1" ht="14.25" customHeight="1"/>
    <row r="847" s="86" customFormat="1" ht="14.25" customHeight="1"/>
    <row r="848" s="86" customFormat="1" ht="14.25" customHeight="1"/>
    <row r="849" s="86" customFormat="1" ht="14.25" customHeight="1"/>
    <row r="850" s="86" customFormat="1" ht="14.25" customHeight="1"/>
    <row r="851" s="86" customFormat="1" ht="14.25" customHeight="1"/>
    <row r="852" s="86" customFormat="1" ht="14.25" customHeight="1"/>
    <row r="853" s="86" customFormat="1" ht="14.25" customHeight="1"/>
    <row r="854" s="86" customFormat="1" ht="14.25" customHeight="1"/>
    <row r="855" s="86" customFormat="1" ht="14.25" customHeight="1"/>
    <row r="856" s="86" customFormat="1" ht="14.25" customHeight="1"/>
    <row r="857" s="86" customFormat="1" ht="14.25" customHeight="1"/>
    <row r="858" s="86" customFormat="1" ht="14.25" customHeight="1"/>
    <row r="859" s="86" customFormat="1" ht="14.25" customHeight="1"/>
    <row r="860" s="86" customFormat="1" ht="14.25" customHeight="1"/>
    <row r="861" s="86" customFormat="1" ht="14.25" customHeight="1"/>
    <row r="862" s="86" customFormat="1" ht="14.25" customHeight="1"/>
    <row r="863" s="86" customFormat="1" ht="14.25" customHeight="1"/>
    <row r="864" s="86" customFormat="1" ht="14.25" customHeight="1"/>
    <row r="865" s="86" customFormat="1" ht="14.25" customHeight="1"/>
    <row r="866" s="86" customFormat="1" ht="14.25" customHeight="1"/>
    <row r="867" s="86" customFormat="1" ht="14.25" customHeight="1"/>
    <row r="868" s="86" customFormat="1" ht="14.25" customHeight="1"/>
    <row r="869" s="86" customFormat="1" ht="14.25" customHeight="1"/>
    <row r="870" s="86" customFormat="1" ht="14.25" customHeight="1"/>
    <row r="871" s="86" customFormat="1" ht="14.25" customHeight="1"/>
    <row r="872" s="86" customFormat="1" ht="14.25" customHeight="1"/>
    <row r="873" s="86" customFormat="1" ht="14.25" customHeight="1"/>
    <row r="874" s="86" customFormat="1" ht="14.25" customHeight="1"/>
    <row r="875" s="86" customFormat="1" ht="14.25" customHeight="1"/>
    <row r="876" s="86" customFormat="1" ht="14.25" customHeight="1"/>
    <row r="877" s="86" customFormat="1" ht="14.25" customHeight="1"/>
    <row r="878" s="86" customFormat="1" ht="14.25" customHeight="1"/>
    <row r="879" s="86" customFormat="1" ht="14.25" customHeight="1"/>
    <row r="880" s="86" customFormat="1" ht="14.25" customHeight="1"/>
    <row r="881" s="86" customFormat="1" ht="14.25" customHeight="1"/>
    <row r="882" s="86" customFormat="1" ht="14.25" customHeight="1"/>
    <row r="883" s="86" customFormat="1" ht="14.25" customHeight="1"/>
    <row r="884" s="86" customFormat="1" ht="14.25" customHeight="1"/>
    <row r="885" s="86" customFormat="1" ht="14.25" customHeight="1"/>
    <row r="886" s="86" customFormat="1" ht="14.25" customHeight="1"/>
    <row r="887" s="86" customFormat="1" ht="14.25" customHeight="1"/>
    <row r="888" s="86" customFormat="1" ht="14.25" customHeight="1"/>
    <row r="889" s="86" customFormat="1" ht="14.25" customHeight="1"/>
    <row r="890" s="86" customFormat="1" ht="14.25" customHeight="1"/>
    <row r="891" s="86" customFormat="1" ht="14.25" customHeight="1"/>
    <row r="892" s="86" customFormat="1" ht="14.25" customHeight="1"/>
    <row r="893" s="86" customFormat="1" ht="14.25" customHeight="1"/>
    <row r="894" s="86" customFormat="1" ht="14.25" customHeight="1"/>
    <row r="895" s="86" customFormat="1" ht="14.25" customHeight="1"/>
    <row r="896" s="86" customFormat="1" ht="14.25" customHeight="1"/>
    <row r="897" s="86" customFormat="1" ht="14.25" customHeight="1"/>
    <row r="898" s="86" customFormat="1" ht="14.25" customHeight="1"/>
    <row r="899" s="86" customFormat="1" ht="14.25" customHeight="1"/>
    <row r="900" s="86" customFormat="1" ht="14.25" customHeight="1"/>
    <row r="901" s="86" customFormat="1" ht="14.25" customHeight="1"/>
    <row r="902" s="86" customFormat="1" ht="14.25" customHeight="1"/>
    <row r="903" s="86" customFormat="1" ht="14.25" customHeight="1"/>
    <row r="904" s="86" customFormat="1" ht="14.25" customHeight="1"/>
    <row r="905" s="86" customFormat="1" ht="14.25" customHeight="1"/>
    <row r="906" s="86" customFormat="1" ht="14.25" customHeight="1"/>
    <row r="907" s="86" customFormat="1" ht="14.25" customHeight="1"/>
    <row r="908" s="86" customFormat="1" ht="14.25" customHeight="1"/>
    <row r="909" s="86" customFormat="1" ht="14.25" customHeight="1"/>
    <row r="910" s="86" customFormat="1" ht="14.25" customHeight="1"/>
    <row r="911" s="86" customFormat="1" ht="14.25" customHeight="1"/>
    <row r="912" s="86" customFormat="1" ht="14.25" customHeight="1"/>
    <row r="913" s="86" customFormat="1" ht="14.25" customHeight="1"/>
    <row r="914" s="86" customFormat="1" ht="14.25" customHeight="1"/>
    <row r="915" s="86" customFormat="1" ht="14.25" customHeight="1"/>
    <row r="916" s="86" customFormat="1" ht="14.25" customHeight="1"/>
    <row r="917" s="86" customFormat="1" ht="14.25" customHeight="1"/>
    <row r="918" s="86" customFormat="1" ht="14.25" customHeight="1"/>
    <row r="919" s="86" customFormat="1" ht="14.25" customHeight="1"/>
    <row r="920" s="86" customFormat="1" ht="14.25" customHeight="1"/>
    <row r="921" s="86" customFormat="1" ht="14.25" customHeight="1"/>
    <row r="922" s="86" customFormat="1" ht="14.25" customHeight="1"/>
    <row r="923" s="86" customFormat="1" ht="14.25" customHeight="1"/>
    <row r="924" s="86" customFormat="1" ht="14.25" customHeight="1"/>
    <row r="925" s="86" customFormat="1" ht="14.25" customHeight="1"/>
    <row r="926" s="86" customFormat="1" ht="14.25" customHeight="1"/>
    <row r="927" s="86" customFormat="1" ht="14.25" customHeight="1"/>
    <row r="928" s="86" customFormat="1" ht="14.25" customHeight="1"/>
    <row r="929" s="86" customFormat="1" ht="14.25" customHeight="1"/>
    <row r="930" s="86" customFormat="1" ht="14.25" customHeight="1"/>
    <row r="931" s="86" customFormat="1" ht="14.25" customHeight="1"/>
    <row r="932" s="86" customFormat="1" ht="14.25" customHeight="1"/>
    <row r="933" s="86" customFormat="1" ht="14.25" customHeight="1"/>
    <row r="934" s="86" customFormat="1" ht="14.25" customHeight="1"/>
    <row r="935" s="86" customFormat="1" ht="14.25" customHeight="1"/>
    <row r="936" s="86" customFormat="1" ht="14.25" customHeight="1"/>
    <row r="937" s="86" customFormat="1" ht="14.25" customHeight="1"/>
    <row r="938" s="86" customFormat="1" ht="14.25" customHeight="1"/>
    <row r="939" s="86" customFormat="1" ht="14.25" customHeight="1"/>
    <row r="940" s="86" customFormat="1" ht="14.25" customHeight="1"/>
    <row r="941" s="86" customFormat="1" ht="14.25" customHeight="1"/>
    <row r="942" s="86" customFormat="1" ht="14.25" customHeight="1"/>
    <row r="943" s="86" customFormat="1" ht="14.25" customHeight="1"/>
    <row r="944" s="86" customFormat="1" ht="14.25" customHeight="1"/>
    <row r="945" s="86" customFormat="1" ht="14.25" customHeight="1"/>
    <row r="946" s="86" customFormat="1" ht="14.25" customHeight="1"/>
    <row r="947" s="86" customFormat="1" ht="14.25" customHeight="1"/>
    <row r="948" s="86" customFormat="1" ht="14.25" customHeight="1"/>
    <row r="949" s="86" customFormat="1" ht="14.25" customHeight="1"/>
    <row r="950" s="86" customFormat="1" ht="14.25" customHeight="1"/>
    <row r="951" s="86" customFormat="1" ht="14.25" customHeight="1"/>
    <row r="952" s="86" customFormat="1" ht="14.25" customHeight="1"/>
    <row r="953" s="86" customFormat="1" ht="14.25" customHeight="1"/>
    <row r="954" s="86" customFormat="1" ht="14.25" customHeight="1"/>
    <row r="955" s="86" customFormat="1" ht="14.25" customHeight="1"/>
    <row r="956" s="86" customFormat="1" ht="14.25" customHeight="1"/>
    <row r="957" s="86" customFormat="1" ht="14.25" customHeight="1"/>
    <row r="958" s="86" customFormat="1" ht="14.25" customHeight="1"/>
    <row r="959" s="86" customFormat="1" ht="14.25" customHeight="1"/>
    <row r="960" s="86" customFormat="1" ht="14.25" customHeight="1"/>
    <row r="961" s="86" customFormat="1" ht="14.25" customHeight="1"/>
    <row r="962" s="86" customFormat="1" ht="14.25" customHeight="1"/>
    <row r="963" s="86" customFormat="1" ht="14.25" customHeight="1"/>
    <row r="964" s="86" customFormat="1" ht="14.25" customHeight="1"/>
    <row r="965" s="86" customFormat="1" ht="14.25" customHeight="1"/>
    <row r="966" s="86" customFormat="1" ht="14.25" customHeight="1"/>
    <row r="967" s="86" customFormat="1" ht="14.25" customHeight="1"/>
    <row r="968" s="86" customFormat="1" ht="14.25" customHeight="1"/>
    <row r="969" s="86" customFormat="1" ht="14.25" customHeight="1"/>
    <row r="970" s="86" customFormat="1" ht="14.25" customHeight="1"/>
    <row r="971" s="86" customFormat="1" ht="14.25" customHeight="1"/>
    <row r="972" s="86" customFormat="1" ht="14.25" customHeight="1"/>
    <row r="973" s="86" customFormat="1" ht="14.25" customHeight="1"/>
    <row r="974" s="86" customFormat="1" ht="14.25" customHeight="1"/>
    <row r="975" s="86" customFormat="1" ht="14.25" customHeight="1"/>
    <row r="976" s="86" customFormat="1" ht="14.25" customHeight="1"/>
    <row r="977" s="86" customFormat="1" ht="14.25" customHeight="1"/>
    <row r="978" s="86" customFormat="1" ht="14.25" customHeight="1"/>
    <row r="979" s="86" customFormat="1" ht="14.25" customHeight="1"/>
    <row r="980" s="86" customFormat="1" ht="14.25" customHeight="1"/>
    <row r="981" s="86" customFormat="1" ht="14.25" customHeight="1"/>
    <row r="982" s="86" customFormat="1" ht="14.25" customHeight="1"/>
    <row r="983" s="86" customFormat="1" ht="14.25" customHeight="1"/>
    <row r="984" s="86" customFormat="1" ht="14.25" customHeight="1"/>
    <row r="985" s="86" customFormat="1" ht="14.25" customHeight="1"/>
    <row r="986" s="86" customFormat="1" ht="14.25" customHeight="1"/>
    <row r="987" s="86" customFormat="1" ht="14.25" customHeight="1"/>
    <row r="988" s="86" customFormat="1" ht="14.25" customHeight="1"/>
    <row r="989" s="86" customFormat="1" ht="14.25" customHeight="1"/>
    <row r="990" s="86" customFormat="1" ht="14.25" customHeight="1"/>
    <row r="991" s="86" customFormat="1" ht="14.25" customHeight="1"/>
    <row r="992" s="86" customFormat="1" ht="14.25" customHeight="1"/>
    <row r="993" s="86" customFormat="1" ht="14.25" customHeight="1"/>
    <row r="994" s="86" customFormat="1" ht="14.25" customHeight="1"/>
    <row r="995" s="86" customFormat="1" ht="14.25" customHeight="1"/>
    <row r="996" s="86" customFormat="1" ht="14.25" customHeight="1"/>
    <row r="997" s="86" customFormat="1" ht="14.25" customHeight="1"/>
    <row r="998" s="86" customFormat="1" ht="14.25" customHeight="1"/>
    <row r="999" s="86" customFormat="1" ht="14.25" customHeight="1"/>
    <row r="1000" s="86" customFormat="1" ht="14.25" customHeight="1"/>
  </sheetData>
  <sheetProtection algorithmName="SHA-512" hashValue="r/SSAMggLbdN2x8FPLK2MlRgtwvF2yqRm6PFc+1r1WRAKboAJyfMZynyL41+GZpic7twl4c0241aXojyCTI8WQ==" saltValue="3KdhTAd0lPSssh0Bx8KOA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7751-27C9-4D6A-A01D-928631D6330F}">
  <dimension ref="A1:Z955"/>
  <sheetViews>
    <sheetView zoomScale="130" zoomScaleNormal="130" workbookViewId="0">
      <selection activeCell="B10" sqref="B10"/>
    </sheetView>
  </sheetViews>
  <sheetFormatPr defaultColWidth="14.44140625" defaultRowHeight="14.4"/>
  <cols>
    <col min="1" max="1" width="17.44140625" customWidth="1"/>
    <col min="2" max="2" width="18.33203125" customWidth="1"/>
    <col min="3" max="3" width="10.5546875" customWidth="1"/>
    <col min="4" max="4" width="12" customWidth="1"/>
    <col min="6" max="8" width="15.5546875" customWidth="1"/>
    <col min="9" max="9" width="14.6640625" customWidth="1"/>
    <col min="11" max="11" width="13.88671875" customWidth="1"/>
    <col min="12" max="12" width="12" customWidth="1"/>
    <col min="13" max="13" width="11.21875" customWidth="1"/>
    <col min="14" max="14" width="14" customWidth="1"/>
    <col min="15" max="15" width="10.44140625" customWidth="1"/>
    <col min="16" max="16" width="11.6640625" customWidth="1"/>
    <col min="17" max="17" width="17.5546875" customWidth="1"/>
    <col min="18" max="18" width="11.5546875" customWidth="1"/>
    <col min="19" max="19" width="12.21875" customWidth="1"/>
    <col min="20" max="20" width="10" bestFit="1" customWidth="1"/>
    <col min="21" max="21" width="20.21875" customWidth="1"/>
    <col min="22" max="22" width="16.21875" customWidth="1"/>
    <col min="23" max="23" width="13.5546875" customWidth="1"/>
    <col min="24" max="24" width="14.44140625" customWidth="1"/>
    <col min="25" max="26" width="11.5546875" customWidth="1"/>
  </cols>
  <sheetData>
    <row r="1" spans="1:26" ht="17.25" customHeight="1">
      <c r="A1" s="29" t="s">
        <v>0</v>
      </c>
      <c r="B1" s="30"/>
      <c r="C1" s="31" t="s">
        <v>1</v>
      </c>
      <c r="D1" s="32" t="s">
        <v>2</v>
      </c>
      <c r="E1" s="30"/>
      <c r="F1" s="30"/>
      <c r="G1" s="30"/>
      <c r="H1" s="30"/>
      <c r="I1" s="33" t="s">
        <v>3</v>
      </c>
      <c r="J1" s="30"/>
      <c r="K1" s="30"/>
      <c r="L1" s="30"/>
      <c r="M1" s="30"/>
      <c r="N1" s="30"/>
      <c r="O1" s="34" t="s">
        <v>4</v>
      </c>
      <c r="P1" s="30"/>
      <c r="Q1" s="30"/>
      <c r="R1" s="30"/>
      <c r="S1" s="30"/>
      <c r="T1" s="30"/>
      <c r="U1" s="30"/>
      <c r="V1" s="35" t="s">
        <v>5</v>
      </c>
      <c r="W1" s="30"/>
      <c r="X1" s="36" t="s">
        <v>6</v>
      </c>
    </row>
    <row r="2" spans="1:26" ht="28.8">
      <c r="A2" s="30"/>
      <c r="B2" s="30"/>
      <c r="C2" s="37" t="s">
        <v>7</v>
      </c>
      <c r="D2" s="38" t="s">
        <v>72</v>
      </c>
      <c r="E2" s="38">
        <v>1</v>
      </c>
      <c r="F2" s="38" t="s">
        <v>89</v>
      </c>
      <c r="G2" s="38">
        <v>3</v>
      </c>
      <c r="H2" s="38">
        <v>4</v>
      </c>
      <c r="I2" s="38" t="s">
        <v>90</v>
      </c>
      <c r="J2" s="38">
        <v>6</v>
      </c>
      <c r="K2" s="38">
        <v>7</v>
      </c>
      <c r="L2" s="38">
        <v>8</v>
      </c>
      <c r="M2" s="38">
        <v>9</v>
      </c>
      <c r="N2" s="38">
        <v>10</v>
      </c>
      <c r="O2" s="38">
        <v>11</v>
      </c>
      <c r="P2" s="38">
        <v>12</v>
      </c>
      <c r="Q2" s="38" t="s">
        <v>91</v>
      </c>
      <c r="R2" s="38">
        <v>14</v>
      </c>
      <c r="S2" s="38">
        <v>15</v>
      </c>
      <c r="T2" s="38">
        <v>16</v>
      </c>
      <c r="U2" s="38">
        <v>17</v>
      </c>
      <c r="V2" s="38" t="s">
        <v>121</v>
      </c>
      <c r="W2" s="38" t="s">
        <v>92</v>
      </c>
      <c r="X2" s="38" t="s">
        <v>10</v>
      </c>
    </row>
    <row r="3" spans="1:26" ht="72">
      <c r="A3" s="30"/>
      <c r="B3" s="30"/>
      <c r="C3" s="38" t="s">
        <v>80</v>
      </c>
      <c r="D3" s="38"/>
      <c r="E3" s="38" t="s">
        <v>81</v>
      </c>
      <c r="F3" s="38" t="s">
        <v>100</v>
      </c>
      <c r="G3" s="38" t="s">
        <v>108</v>
      </c>
      <c r="H3" s="38" t="s">
        <v>82</v>
      </c>
      <c r="I3" s="38"/>
      <c r="J3" s="38" t="s">
        <v>82</v>
      </c>
      <c r="K3" s="38" t="s">
        <v>83</v>
      </c>
      <c r="L3" s="38" t="s">
        <v>84</v>
      </c>
      <c r="M3" s="38" t="s">
        <v>83</v>
      </c>
      <c r="N3" s="38" t="s">
        <v>85</v>
      </c>
      <c r="O3" s="38" t="s">
        <v>81</v>
      </c>
      <c r="P3" s="38" t="s">
        <v>84</v>
      </c>
      <c r="Q3" s="38" t="s">
        <v>81</v>
      </c>
      <c r="R3" s="38" t="s">
        <v>86</v>
      </c>
      <c r="S3" s="38" t="s">
        <v>87</v>
      </c>
      <c r="T3" s="38" t="s">
        <v>86</v>
      </c>
      <c r="U3" s="38" t="s">
        <v>83</v>
      </c>
      <c r="V3" s="38" t="s">
        <v>86</v>
      </c>
      <c r="W3" s="38" t="s">
        <v>88</v>
      </c>
      <c r="X3" s="38"/>
    </row>
    <row r="4" spans="1:26" ht="97.5" customHeight="1">
      <c r="A4" s="30"/>
      <c r="B4" s="30"/>
      <c r="C4" s="39" t="s">
        <v>11</v>
      </c>
      <c r="D4" s="40" t="s">
        <v>12</v>
      </c>
      <c r="E4" s="41" t="s">
        <v>13</v>
      </c>
      <c r="F4" s="40" t="s">
        <v>79</v>
      </c>
      <c r="G4" s="40" t="s">
        <v>111</v>
      </c>
      <c r="H4" s="40" t="s">
        <v>14</v>
      </c>
      <c r="I4" s="42" t="s">
        <v>15</v>
      </c>
      <c r="J4" s="40" t="s">
        <v>16</v>
      </c>
      <c r="K4" s="40" t="s">
        <v>112</v>
      </c>
      <c r="L4" s="40" t="s">
        <v>18</v>
      </c>
      <c r="M4" s="40" t="s">
        <v>19</v>
      </c>
      <c r="N4" s="42" t="s">
        <v>20</v>
      </c>
      <c r="O4" s="42" t="s">
        <v>21</v>
      </c>
      <c r="P4" s="40" t="s">
        <v>113</v>
      </c>
      <c r="Q4" s="40" t="s">
        <v>124</v>
      </c>
      <c r="R4" s="40" t="s">
        <v>77</v>
      </c>
      <c r="S4" s="40" t="s">
        <v>23</v>
      </c>
      <c r="T4" s="40" t="s">
        <v>24</v>
      </c>
      <c r="U4" s="40" t="s">
        <v>25</v>
      </c>
      <c r="V4" s="40" t="s">
        <v>26</v>
      </c>
      <c r="W4" s="40" t="s">
        <v>27</v>
      </c>
      <c r="X4" s="40" t="s">
        <v>28</v>
      </c>
    </row>
    <row r="5" spans="1:26" ht="14.25" customHeight="1">
      <c r="A5" s="28" t="s">
        <v>29</v>
      </c>
      <c r="B5" s="43" t="s">
        <v>30</v>
      </c>
      <c r="C5" s="44" t="s">
        <v>31</v>
      </c>
      <c r="D5" s="45">
        <v>45376</v>
      </c>
      <c r="E5" s="45">
        <f t="shared" ref="E5:E6" si="0">IF(D5=0,"",D5+1)</f>
        <v>45377</v>
      </c>
      <c r="F5" s="45">
        <f>IF(D5=0,"",E5+3)</f>
        <v>45380</v>
      </c>
      <c r="G5" s="45">
        <f>IF(E5=0,"",F5+2)</f>
        <v>45382</v>
      </c>
      <c r="H5" s="45">
        <f>IF(D5=0,"",G5+2)</f>
        <v>45384</v>
      </c>
      <c r="I5" s="45">
        <f t="shared" ref="I5:I6" si="1">IF(D5=0,"",H5+0)</f>
        <v>45384</v>
      </c>
      <c r="J5" s="45">
        <f t="shared" ref="J5:J6" si="2">IF(D5=0,"",I5+2)</f>
        <v>45386</v>
      </c>
      <c r="K5" s="45">
        <f>IF(D5=0,"",J5+7)</f>
        <v>45393</v>
      </c>
      <c r="L5" s="45">
        <f t="shared" ref="L5:L6" si="3">IF(D5=0,"",K5+5)</f>
        <v>45398</v>
      </c>
      <c r="M5" s="45">
        <f>IF(D5=0,"",L5+7)</f>
        <v>45405</v>
      </c>
      <c r="N5" s="45">
        <f>IF(D5=0,"",J5+30)</f>
        <v>45416</v>
      </c>
      <c r="O5" s="45">
        <f>IF(D5=0,"",N5+1)</f>
        <v>45417</v>
      </c>
      <c r="P5" s="45">
        <f>IF(D5="","",O5+5)</f>
        <v>45422</v>
      </c>
      <c r="Q5" s="45">
        <f>IF(E5="","",P5+1)</f>
        <v>45423</v>
      </c>
      <c r="R5" s="45">
        <f>IF(F5="","",Q5+10)</f>
        <v>45433</v>
      </c>
      <c r="S5" s="45">
        <f>IF(H5="","",R5+3)</f>
        <v>45436</v>
      </c>
      <c r="T5" s="45">
        <f>IF(I5="","",S5+10)</f>
        <v>45446</v>
      </c>
      <c r="U5" s="45">
        <f>IF(J5="","",T5+7)</f>
        <v>45453</v>
      </c>
      <c r="V5" s="45">
        <f t="shared" ref="V5:V6" si="4">IF(U5="","",U5+10)</f>
        <v>45463</v>
      </c>
      <c r="W5" s="45">
        <f>IF(U5="","",U5+45)</f>
        <v>45498</v>
      </c>
      <c r="X5" s="43">
        <f>IF(D5=0, " ", U5-I5)</f>
        <v>69</v>
      </c>
    </row>
    <row r="6" spans="1:26" ht="14.25" customHeight="1">
      <c r="A6" s="46"/>
      <c r="B6" s="47" t="s">
        <v>32</v>
      </c>
      <c r="C6" s="48"/>
      <c r="D6" s="49">
        <v>45674</v>
      </c>
      <c r="E6" s="52">
        <f t="shared" si="0"/>
        <v>45675</v>
      </c>
      <c r="F6" s="52">
        <f>IF(D6=0,"",E6+3)</f>
        <v>45678</v>
      </c>
      <c r="G6" s="52">
        <f>IF(E6=0,"",F6+2)</f>
        <v>45680</v>
      </c>
      <c r="H6" s="52">
        <f>IF(D6=0,"",G6+2)</f>
        <v>45682</v>
      </c>
      <c r="I6" s="52">
        <f t="shared" si="1"/>
        <v>45682</v>
      </c>
      <c r="J6" s="52">
        <f t="shared" si="2"/>
        <v>45684</v>
      </c>
      <c r="K6" s="52">
        <f>IF(D6=0,"",J6+7)</f>
        <v>45691</v>
      </c>
      <c r="L6" s="52">
        <f t="shared" si="3"/>
        <v>45696</v>
      </c>
      <c r="M6" s="52">
        <f>IF(D6=0,"",L6+7)</f>
        <v>45703</v>
      </c>
      <c r="N6" s="52">
        <f>IF(D6=0,"",J6+30)</f>
        <v>45714</v>
      </c>
      <c r="O6" s="52">
        <f>IF(D6=0,"",N6+1)</f>
        <v>45715</v>
      </c>
      <c r="P6" s="52">
        <f>IF(D6="","",O6+5)</f>
        <v>45720</v>
      </c>
      <c r="Q6" s="52">
        <f>IF(E6="","",P6+1)</f>
        <v>45721</v>
      </c>
      <c r="R6" s="52">
        <f>IF(F6="","",Q6+10)</f>
        <v>45731</v>
      </c>
      <c r="S6" s="52">
        <f>IF(H6="","",R6+3)</f>
        <v>45734</v>
      </c>
      <c r="T6" s="52">
        <f>IF(I6="","",S6+10)</f>
        <v>45744</v>
      </c>
      <c r="U6" s="52">
        <f>IF(J6="","",T6+7)</f>
        <v>45751</v>
      </c>
      <c r="V6" s="52">
        <f t="shared" si="4"/>
        <v>45761</v>
      </c>
      <c r="W6" s="52">
        <f t="shared" ref="W6" si="5">IF(U6="","",U6+45)</f>
        <v>45796</v>
      </c>
      <c r="X6" s="72">
        <f>IF(D6=0, " ", U6-I6)</f>
        <v>69</v>
      </c>
      <c r="Y6" s="4"/>
      <c r="Z6" s="4"/>
    </row>
    <row r="7" spans="1:26" ht="14.25" customHeight="1">
      <c r="A7" s="47"/>
      <c r="B7" s="47" t="s">
        <v>33</v>
      </c>
      <c r="C7" s="48"/>
      <c r="D7" s="73">
        <f>D6</f>
        <v>45674</v>
      </c>
      <c r="E7" s="73">
        <f t="shared" ref="E7" si="6">IF(D7=0,"",D7+1)</f>
        <v>45675</v>
      </c>
      <c r="F7" s="73">
        <f>IF(D7=0,"",E7+3)</f>
        <v>45678</v>
      </c>
      <c r="G7" s="73">
        <f>IF(E7=0,"",F7+2)</f>
        <v>45680</v>
      </c>
      <c r="H7" s="73">
        <v>45677</v>
      </c>
      <c r="I7" s="73">
        <f t="shared" ref="I7" si="7">IF(D7=0,"",H7+0)</f>
        <v>45677</v>
      </c>
      <c r="J7" s="73">
        <f t="shared" ref="J7" si="8">IF(D7=0,"",I7+2)</f>
        <v>45679</v>
      </c>
      <c r="K7" s="73">
        <v>45688</v>
      </c>
      <c r="L7" s="73">
        <f t="shared" ref="L7" si="9">IF(D7=0,"",K7+5)</f>
        <v>45693</v>
      </c>
      <c r="M7" s="73">
        <v>45708</v>
      </c>
      <c r="N7" s="73">
        <f>IF(D7=0,"",J7+30)</f>
        <v>45709</v>
      </c>
      <c r="O7" s="73">
        <f>IF(D7=0,"",N7+1)</f>
        <v>45710</v>
      </c>
      <c r="P7" s="73">
        <f>IF(D7="","",O7+5)</f>
        <v>45715</v>
      </c>
      <c r="Q7" s="73">
        <f>P7+1</f>
        <v>45716</v>
      </c>
      <c r="R7" s="73">
        <f>IF(F7="","",Q7+10)</f>
        <v>45726</v>
      </c>
      <c r="S7" s="73">
        <f>IF(H7="","",R7+3)</f>
        <v>45729</v>
      </c>
      <c r="T7" s="73">
        <f>IF(I7="","",S7+10)</f>
        <v>45739</v>
      </c>
      <c r="U7" s="73">
        <f>IF(J7="","",T7+7)</f>
        <v>45746</v>
      </c>
      <c r="V7" s="73">
        <f t="shared" ref="V7" si="10">IF(U7="","",U7+10)</f>
        <v>45756</v>
      </c>
      <c r="W7" s="73">
        <f t="shared" ref="W7" si="11">IF(U7="","",U7+45)</f>
        <v>45791</v>
      </c>
      <c r="X7" s="85">
        <f>IF(D7=0, " ", U7-I7)</f>
        <v>69</v>
      </c>
      <c r="Y7" s="4"/>
      <c r="Z7" s="4"/>
    </row>
    <row r="8" spans="1:26">
      <c r="A8" s="46"/>
      <c r="B8" s="74" t="s">
        <v>34</v>
      </c>
      <c r="C8" s="48"/>
      <c r="D8" s="75"/>
      <c r="E8" s="75"/>
      <c r="F8" s="75" t="str">
        <f>IF(D8=0,"",D8+7)</f>
        <v/>
      </c>
      <c r="G8" s="75"/>
      <c r="H8" s="75"/>
      <c r="I8" s="75"/>
      <c r="J8" s="75"/>
      <c r="K8" s="75"/>
      <c r="L8" s="75"/>
      <c r="M8" s="75"/>
      <c r="N8" s="75"/>
      <c r="O8" s="75" t="str">
        <f>IF(N8="","",N8+3)</f>
        <v/>
      </c>
      <c r="P8" s="75" t="str">
        <f>IF(O8="","",O8+7)</f>
        <v/>
      </c>
      <c r="Q8" s="75"/>
      <c r="R8" s="75"/>
      <c r="S8" s="75"/>
      <c r="T8" s="75"/>
      <c r="U8" s="75"/>
      <c r="V8" s="75"/>
      <c r="W8" s="75"/>
      <c r="X8" s="78"/>
      <c r="Y8" s="4"/>
      <c r="Z8" s="4"/>
    </row>
    <row r="9" spans="1:26" ht="14.25" customHeight="1">
      <c r="A9" s="3"/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6" ht="138.75" customHeight="1">
      <c r="B10" s="1"/>
      <c r="C10" s="2"/>
      <c r="D10" s="1"/>
    </row>
    <row r="11" spans="1:26" ht="14.25" customHeight="1">
      <c r="B11" s="1"/>
      <c r="C11" s="1"/>
      <c r="D11" s="1"/>
    </row>
    <row r="12" spans="1:26" ht="14.25" customHeight="1">
      <c r="B12" s="1"/>
      <c r="C12" s="1"/>
      <c r="D12" s="1"/>
    </row>
    <row r="13" spans="1:26" ht="14.25" customHeight="1">
      <c r="B13" s="1"/>
      <c r="C13" s="1"/>
      <c r="D13" s="1"/>
    </row>
    <row r="14" spans="1:26" ht="14.25" customHeight="1">
      <c r="B14" s="1"/>
      <c r="C14" s="1"/>
      <c r="D14" s="1"/>
    </row>
    <row r="15" spans="1:26" ht="14.25" customHeight="1">
      <c r="B15" s="1"/>
      <c r="C15" s="1"/>
      <c r="D15" s="1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</sheetData>
  <sheetProtection algorithmName="SHA-512" hashValue="HAKM2fkJD7vwtAOjjnaEN9hGwsuilX12URiVygaVgo8LcEFcFltM9FgLYuuHtSEdK14EVWSZUWVpNQKvxQvKNQ==" saltValue="UlQkl3KfXhtOR7x1O9+bPw==" spinCount="100000" sheet="1" objects="1" scenarios="1"/>
  <mergeCells count="5">
    <mergeCell ref="A1:B4"/>
    <mergeCell ref="D1:H1"/>
    <mergeCell ref="I1:N1"/>
    <mergeCell ref="O1:U1"/>
    <mergeCell ref="V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2C4C-FEE9-4532-9B37-DE49E9563C19}">
  <dimension ref="A1:AN961"/>
  <sheetViews>
    <sheetView zoomScale="145" zoomScaleNormal="145" workbookViewId="0">
      <selection activeCell="F4" sqref="F4"/>
    </sheetView>
  </sheetViews>
  <sheetFormatPr defaultColWidth="14.44140625" defaultRowHeight="14.4"/>
  <cols>
    <col min="1" max="1" width="14" customWidth="1"/>
    <col min="2" max="2" width="15.5546875" customWidth="1"/>
    <col min="3" max="3" width="8.44140625" customWidth="1"/>
    <col min="4" max="4" width="11.33203125" customWidth="1"/>
    <col min="5" max="5" width="16.44140625" customWidth="1"/>
    <col min="6" max="7" width="17" customWidth="1"/>
    <col min="8" max="8" width="15" customWidth="1"/>
    <col min="9" max="9" width="16" customWidth="1"/>
    <col min="10" max="10" width="15.5546875" customWidth="1"/>
    <col min="11" max="11" width="14.33203125" customWidth="1"/>
    <col min="12" max="12" width="11" customWidth="1"/>
    <col min="13" max="13" width="10" bestFit="1" customWidth="1"/>
    <col min="14" max="14" width="13" customWidth="1"/>
    <col min="15" max="15" width="12.44140625" customWidth="1"/>
    <col min="16" max="16" width="15.44140625" customWidth="1"/>
    <col min="17" max="17" width="22" customWidth="1"/>
    <col min="18" max="18" width="15.77734375" customWidth="1"/>
    <col min="19" max="20" width="14" customWidth="1"/>
    <col min="21" max="21" width="17.44140625" customWidth="1"/>
    <col min="22" max="24" width="10.77734375" customWidth="1"/>
    <col min="25" max="25" width="12.44140625" customWidth="1"/>
    <col min="26" max="26" width="10.77734375" customWidth="1"/>
    <col min="27" max="27" width="16.44140625" customWidth="1"/>
    <col min="28" max="29" width="15" customWidth="1"/>
    <col min="30" max="30" width="10" bestFit="1" customWidth="1"/>
    <col min="31" max="31" width="12.5546875" customWidth="1"/>
    <col min="32" max="33" width="15.44140625" customWidth="1"/>
    <col min="34" max="34" width="18.109375" customWidth="1"/>
    <col min="35" max="36" width="15.77734375" customWidth="1"/>
    <col min="37" max="37" width="19" customWidth="1"/>
    <col min="38" max="38" width="16.77734375" customWidth="1"/>
    <col min="39" max="39" width="10.5546875" customWidth="1"/>
    <col min="40" max="40" width="16.5546875" customWidth="1"/>
  </cols>
  <sheetData>
    <row r="1" spans="1:40" ht="14.25" customHeight="1">
      <c r="A1" s="29" t="s">
        <v>35</v>
      </c>
      <c r="B1" s="30"/>
      <c r="C1" s="54" t="s">
        <v>1</v>
      </c>
      <c r="D1" s="32" t="s">
        <v>36</v>
      </c>
      <c r="E1" s="30"/>
      <c r="F1" s="30"/>
      <c r="G1" s="30"/>
      <c r="H1" s="30"/>
      <c r="I1" s="33" t="s">
        <v>37</v>
      </c>
      <c r="J1" s="30"/>
      <c r="K1" s="30"/>
      <c r="L1" s="30"/>
      <c r="M1" s="30"/>
      <c r="N1" s="30"/>
      <c r="O1" s="30"/>
      <c r="P1" s="34" t="s">
        <v>38</v>
      </c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5" t="s">
        <v>39</v>
      </c>
      <c r="AM1" s="30"/>
      <c r="AN1" s="55" t="s">
        <v>6</v>
      </c>
    </row>
    <row r="2" spans="1:40" ht="43.2">
      <c r="A2" s="30"/>
      <c r="B2" s="30"/>
      <c r="C2" s="37" t="s">
        <v>7</v>
      </c>
      <c r="D2" s="38" t="s">
        <v>72</v>
      </c>
      <c r="E2" s="38">
        <v>1</v>
      </c>
      <c r="F2" s="38">
        <v>2</v>
      </c>
      <c r="G2" s="38">
        <v>3</v>
      </c>
      <c r="H2" s="38">
        <v>4</v>
      </c>
      <c r="I2" s="38" t="s">
        <v>9</v>
      </c>
      <c r="J2" s="38">
        <v>6</v>
      </c>
      <c r="K2" s="38">
        <v>7</v>
      </c>
      <c r="L2" s="38">
        <v>8</v>
      </c>
      <c r="M2" s="38">
        <v>9</v>
      </c>
      <c r="N2" s="38">
        <v>10</v>
      </c>
      <c r="O2" s="38">
        <v>11</v>
      </c>
      <c r="P2" s="38">
        <v>12</v>
      </c>
      <c r="Q2" s="38">
        <v>13</v>
      </c>
      <c r="R2" s="38">
        <v>14</v>
      </c>
      <c r="S2" s="38">
        <v>15</v>
      </c>
      <c r="T2" s="38">
        <v>16</v>
      </c>
      <c r="U2" s="38">
        <v>17</v>
      </c>
      <c r="V2" s="38">
        <v>18</v>
      </c>
      <c r="W2" s="38">
        <v>19</v>
      </c>
      <c r="X2" s="38">
        <v>20</v>
      </c>
      <c r="Y2" s="38">
        <v>21</v>
      </c>
      <c r="Z2" s="38">
        <v>22</v>
      </c>
      <c r="AA2" s="38">
        <v>23</v>
      </c>
      <c r="AB2" s="38">
        <v>24</v>
      </c>
      <c r="AC2" s="38">
        <v>25</v>
      </c>
      <c r="AD2" s="38">
        <v>26</v>
      </c>
      <c r="AE2" s="38">
        <v>27</v>
      </c>
      <c r="AF2" s="38">
        <v>28</v>
      </c>
      <c r="AG2" s="38">
        <v>29</v>
      </c>
      <c r="AH2" s="38">
        <v>30</v>
      </c>
      <c r="AI2" s="38">
        <v>31</v>
      </c>
      <c r="AJ2" s="38">
        <v>32</v>
      </c>
      <c r="AK2" s="38">
        <v>33</v>
      </c>
      <c r="AL2" s="38" t="s">
        <v>123</v>
      </c>
      <c r="AM2" s="38" t="s">
        <v>92</v>
      </c>
      <c r="AN2" s="38" t="s">
        <v>40</v>
      </c>
    </row>
    <row r="3" spans="1:40" ht="57.6">
      <c r="A3" s="30"/>
      <c r="B3" s="30"/>
      <c r="C3" s="38" t="s">
        <v>80</v>
      </c>
      <c r="D3" s="38"/>
      <c r="E3" s="38" t="s">
        <v>81</v>
      </c>
      <c r="F3" s="38" t="s">
        <v>100</v>
      </c>
      <c r="G3" s="38" t="s">
        <v>108</v>
      </c>
      <c r="H3" s="38" t="s">
        <v>82</v>
      </c>
      <c r="I3" s="38"/>
      <c r="J3" s="38" t="s">
        <v>82</v>
      </c>
      <c r="K3" s="38" t="s">
        <v>83</v>
      </c>
      <c r="L3" s="38" t="s">
        <v>83</v>
      </c>
      <c r="M3" s="38" t="s">
        <v>83</v>
      </c>
      <c r="N3" s="38" t="s">
        <v>93</v>
      </c>
      <c r="O3" s="38" t="s">
        <v>94</v>
      </c>
      <c r="P3" s="38" t="s">
        <v>82</v>
      </c>
      <c r="Q3" s="38" t="s">
        <v>95</v>
      </c>
      <c r="R3" s="38" t="s">
        <v>84</v>
      </c>
      <c r="S3" s="38" t="s">
        <v>96</v>
      </c>
      <c r="T3" s="38" t="s">
        <v>82</v>
      </c>
      <c r="U3" s="38" t="s">
        <v>82</v>
      </c>
      <c r="V3" s="38" t="s">
        <v>82</v>
      </c>
      <c r="W3" s="38" t="s">
        <v>84</v>
      </c>
      <c r="X3" s="38" t="s">
        <v>82</v>
      </c>
      <c r="Y3" s="38" t="s">
        <v>82</v>
      </c>
      <c r="Z3" s="38" t="s">
        <v>96</v>
      </c>
      <c r="AA3" s="38" t="s">
        <v>83</v>
      </c>
      <c r="AB3" s="38" t="s">
        <v>83</v>
      </c>
      <c r="AC3" s="38" t="s">
        <v>82</v>
      </c>
      <c r="AD3" s="38" t="s">
        <v>82</v>
      </c>
      <c r="AE3" s="38" t="s">
        <v>87</v>
      </c>
      <c r="AF3" s="38" t="s">
        <v>82</v>
      </c>
      <c r="AG3" s="38" t="s">
        <v>84</v>
      </c>
      <c r="AH3" s="38" t="s">
        <v>82</v>
      </c>
      <c r="AI3" s="38" t="s">
        <v>96</v>
      </c>
      <c r="AJ3" s="38" t="s">
        <v>83</v>
      </c>
      <c r="AK3" s="38" t="s">
        <v>83</v>
      </c>
      <c r="AL3" s="38" t="s">
        <v>84</v>
      </c>
      <c r="AM3" s="38" t="s">
        <v>88</v>
      </c>
      <c r="AN3" s="38"/>
    </row>
    <row r="4" spans="1:40" ht="74.400000000000006" customHeight="1">
      <c r="A4" s="30"/>
      <c r="B4" s="30"/>
      <c r="C4" s="31" t="s">
        <v>11</v>
      </c>
      <c r="D4" s="40" t="s">
        <v>12</v>
      </c>
      <c r="E4" s="41" t="s">
        <v>13</v>
      </c>
      <c r="F4" s="40" t="s">
        <v>79</v>
      </c>
      <c r="G4" s="40" t="s">
        <v>111</v>
      </c>
      <c r="H4" s="40" t="s">
        <v>14</v>
      </c>
      <c r="I4" s="42" t="s">
        <v>15</v>
      </c>
      <c r="J4" s="40" t="s">
        <v>16</v>
      </c>
      <c r="K4" s="40" t="s">
        <v>78</v>
      </c>
      <c r="L4" s="40" t="s">
        <v>18</v>
      </c>
      <c r="M4" s="40" t="s">
        <v>19</v>
      </c>
      <c r="N4" s="40" t="s">
        <v>41</v>
      </c>
      <c r="O4" s="42" t="s">
        <v>42</v>
      </c>
      <c r="P4" s="40" t="s">
        <v>122</v>
      </c>
      <c r="Q4" s="40" t="s">
        <v>114</v>
      </c>
      <c r="R4" s="40" t="s">
        <v>43</v>
      </c>
      <c r="S4" s="40" t="s">
        <v>44</v>
      </c>
      <c r="T4" s="40" t="s">
        <v>45</v>
      </c>
      <c r="U4" s="40" t="s">
        <v>46</v>
      </c>
      <c r="V4" s="40" t="s">
        <v>47</v>
      </c>
      <c r="W4" s="40" t="s">
        <v>24</v>
      </c>
      <c r="X4" s="40" t="s">
        <v>48</v>
      </c>
      <c r="Y4" s="56" t="s">
        <v>49</v>
      </c>
      <c r="Z4" s="83" t="s">
        <v>50</v>
      </c>
      <c r="AA4" s="56" t="s">
        <v>115</v>
      </c>
      <c r="AB4" s="56" t="s">
        <v>51</v>
      </c>
      <c r="AC4" s="40" t="s">
        <v>52</v>
      </c>
      <c r="AD4" s="40" t="s">
        <v>53</v>
      </c>
      <c r="AE4" s="40" t="s">
        <v>54</v>
      </c>
      <c r="AF4" s="40" t="s">
        <v>55</v>
      </c>
      <c r="AG4" s="40" t="s">
        <v>24</v>
      </c>
      <c r="AH4" s="40" t="s">
        <v>116</v>
      </c>
      <c r="AI4" s="40" t="s">
        <v>50</v>
      </c>
      <c r="AJ4" s="40" t="s">
        <v>117</v>
      </c>
      <c r="AK4" s="40" t="s">
        <v>25</v>
      </c>
      <c r="AL4" s="40" t="s">
        <v>26</v>
      </c>
      <c r="AM4" s="40" t="s">
        <v>27</v>
      </c>
      <c r="AN4" s="40" t="s">
        <v>56</v>
      </c>
    </row>
    <row r="5" spans="1:40" ht="45" customHeight="1">
      <c r="A5" s="27" t="s">
        <v>57</v>
      </c>
      <c r="B5" s="51" t="s">
        <v>30</v>
      </c>
      <c r="C5" s="44" t="s">
        <v>31</v>
      </c>
      <c r="D5" s="82">
        <v>45373</v>
      </c>
      <c r="E5" s="82">
        <f>IF(D5=0,"",D5+1)</f>
        <v>45374</v>
      </c>
      <c r="F5" s="82">
        <f>IF(D5=0,"",E5+3)</f>
        <v>45377</v>
      </c>
      <c r="G5" s="82">
        <f>IF(E5=0,"",F5+2)</f>
        <v>45379</v>
      </c>
      <c r="H5" s="82">
        <f>IF(D5=0,"",G5+2)</f>
        <v>45381</v>
      </c>
      <c r="I5" s="58">
        <f t="shared" ref="I5:I6" si="0">IF(D5=0,"",H5+0)</f>
        <v>45381</v>
      </c>
      <c r="J5" s="58">
        <f>IF(D5=0,"",I5+2)</f>
        <v>45383</v>
      </c>
      <c r="K5" s="58">
        <f t="shared" ref="K5:K6" si="1">IF(D5=0,"",J5+7)</f>
        <v>45390</v>
      </c>
      <c r="L5" s="58">
        <f>IF(D5=0,"",K5+7)</f>
        <v>45397</v>
      </c>
      <c r="M5" s="58">
        <f>IF(D5=0,"",L5+7)</f>
        <v>45404</v>
      </c>
      <c r="N5" s="58">
        <f>IF(D5=0,"",O5-7)</f>
        <v>45413</v>
      </c>
      <c r="O5" s="58">
        <f>IF(D5=0,"",K5+30)</f>
        <v>45420</v>
      </c>
      <c r="P5" s="58">
        <f>IF(D5=0,"",O5+2)</f>
        <v>45422</v>
      </c>
      <c r="Q5" s="58">
        <f>IF(P5="","",P5+14)</f>
        <v>45436</v>
      </c>
      <c r="R5" s="58">
        <f>IF(Q5="","",Q5+5)</f>
        <v>45441</v>
      </c>
      <c r="S5" s="58">
        <f>IF(R5="","",R5+4)</f>
        <v>45445</v>
      </c>
      <c r="T5" s="58">
        <f>IF(S5="","",S5+2)</f>
        <v>45447</v>
      </c>
      <c r="U5" s="58">
        <f>IF(P5="","",T5+2)</f>
        <v>45449</v>
      </c>
      <c r="V5" s="58">
        <f>IF(R5="","",U5+2)</f>
        <v>45451</v>
      </c>
      <c r="W5" s="58">
        <f>IF(S5="","",V5+5)</f>
        <v>45456</v>
      </c>
      <c r="X5" s="58">
        <f>IF(T5="","",W5+2)</f>
        <v>45458</v>
      </c>
      <c r="Y5" s="58">
        <f>IF(V5="","",X5+2)</f>
        <v>45460</v>
      </c>
      <c r="Z5" s="58">
        <f>IF(W5="","",Y5+4)</f>
        <v>45464</v>
      </c>
      <c r="AA5" s="58">
        <f>IF(X5="","",Z5+7)</f>
        <v>45471</v>
      </c>
      <c r="AB5" s="58">
        <f>IF(Y5="","",Y5+7)</f>
        <v>45467</v>
      </c>
      <c r="AC5" s="58">
        <f>IF(AA5="","",AB5+2)</f>
        <v>45469</v>
      </c>
      <c r="AD5" s="58">
        <f>IF(AC5="","",AC5+2)</f>
        <v>45471</v>
      </c>
      <c r="AE5" s="58">
        <f>IF(AD5="","",AD5+3)</f>
        <v>45474</v>
      </c>
      <c r="AF5" s="58">
        <f>IF(AD5="","",AE5+2)</f>
        <v>45476</v>
      </c>
      <c r="AG5" s="58">
        <f>AF5+5</f>
        <v>45481</v>
      </c>
      <c r="AH5" s="58">
        <f>AG5+2</f>
        <v>45483</v>
      </c>
      <c r="AI5" s="58">
        <f>IF(AH5="","",AH5+4)</f>
        <v>45487</v>
      </c>
      <c r="AJ5" s="58">
        <f>IF(AI5="","",AI5+7)</f>
        <v>45494</v>
      </c>
      <c r="AK5" s="58">
        <f>IF(AH5="","",AJ5+7)</f>
        <v>45501</v>
      </c>
      <c r="AL5" s="58">
        <f>IF(AK5="","",AK5+5)</f>
        <v>45506</v>
      </c>
      <c r="AM5" s="58">
        <f t="shared" ref="AM5:AM6" si="2">IF(AK5="","",AK5+45)</f>
        <v>45546</v>
      </c>
      <c r="AN5" s="59">
        <f>IF(D5="","",AK5-I5)</f>
        <v>120</v>
      </c>
    </row>
    <row r="6" spans="1:40" ht="14.25" customHeight="1">
      <c r="A6" s="46"/>
      <c r="B6" s="47" t="s">
        <v>32</v>
      </c>
      <c r="C6" s="48"/>
      <c r="D6" s="69">
        <v>45674</v>
      </c>
      <c r="E6" s="70">
        <f>IF(D6=0,"",D6+1)</f>
        <v>45675</v>
      </c>
      <c r="F6" s="71">
        <f>IF(D6=0,"",E6+3)</f>
        <v>45678</v>
      </c>
      <c r="G6" s="71">
        <f>IF(E6=0,"",F6+2)</f>
        <v>45680</v>
      </c>
      <c r="H6" s="71">
        <f>IF(D6=0,"",G6+2)</f>
        <v>45682</v>
      </c>
      <c r="I6" s="71">
        <f t="shared" si="0"/>
        <v>45682</v>
      </c>
      <c r="J6" s="71">
        <f>IF(D6=0,"",I6+2)</f>
        <v>45684</v>
      </c>
      <c r="K6" s="71">
        <f t="shared" si="1"/>
        <v>45691</v>
      </c>
      <c r="L6" s="71">
        <f>IF(D6=0,"",K6+7)</f>
        <v>45698</v>
      </c>
      <c r="M6" s="71">
        <f>IF(D6=0,"",L6+7)</f>
        <v>45705</v>
      </c>
      <c r="N6" s="62">
        <f>IF(D6=0,"",O6-7)</f>
        <v>45714</v>
      </c>
      <c r="O6" s="71">
        <f>IF(D6=0,"",K6+30)</f>
        <v>45721</v>
      </c>
      <c r="P6" s="71">
        <f>IF(D6=0,"",O6+2)</f>
        <v>45723</v>
      </c>
      <c r="Q6" s="71">
        <f>IF(P6="","",P6+14)</f>
        <v>45737</v>
      </c>
      <c r="R6" s="71">
        <f>IF(Q6="","",Q6+5)</f>
        <v>45742</v>
      </c>
      <c r="S6" s="62">
        <f>IF(R6="","",R6+4)</f>
        <v>45746</v>
      </c>
      <c r="T6" s="62">
        <f>IF(S6="","",S6+2)</f>
        <v>45748</v>
      </c>
      <c r="U6" s="62">
        <f>IF(P6="","",T6+2)</f>
        <v>45750</v>
      </c>
      <c r="V6" s="62">
        <f>IF(R6="","",U6+2)</f>
        <v>45752</v>
      </c>
      <c r="W6" s="62">
        <f>IF(S6="","",V6+5)</f>
        <v>45757</v>
      </c>
      <c r="X6" s="62">
        <f>IF(T6="","",W6+2)</f>
        <v>45759</v>
      </c>
      <c r="Y6" s="62">
        <f>IF(V6="","",X6+2)</f>
        <v>45761</v>
      </c>
      <c r="Z6" s="62">
        <f>IF(W6="","",Y6+4)</f>
        <v>45765</v>
      </c>
      <c r="AA6" s="71">
        <f>IF(V6="","",Z6+7)</f>
        <v>45772</v>
      </c>
      <c r="AB6" s="62">
        <f>IF(Y6="","",Y6+7)</f>
        <v>45768</v>
      </c>
      <c r="AC6" s="71">
        <f>IF(AA6="","",AB6+2)</f>
        <v>45770</v>
      </c>
      <c r="AD6" s="71">
        <f>IF(AC6="","",AC6+2)</f>
        <v>45772</v>
      </c>
      <c r="AE6" s="62">
        <f>IF(AD6="","",AD6+3)</f>
        <v>45775</v>
      </c>
      <c r="AF6" s="62">
        <f>IF(AD6="","",AE6+2)</f>
        <v>45777</v>
      </c>
      <c r="AG6" s="62">
        <f>AF6+5</f>
        <v>45782</v>
      </c>
      <c r="AH6" s="62">
        <f>AG6+2</f>
        <v>45784</v>
      </c>
      <c r="AI6" s="62">
        <f>IF(AH6="","",AH6+4)</f>
        <v>45788</v>
      </c>
      <c r="AJ6" s="62">
        <f>IF(AI6="","",AI6+7)</f>
        <v>45795</v>
      </c>
      <c r="AK6" s="62">
        <f>IF(AH6="","",AJ6+7)</f>
        <v>45802</v>
      </c>
      <c r="AL6" s="62">
        <f>IF(AK6="","",AK6+5)</f>
        <v>45807</v>
      </c>
      <c r="AM6" s="52">
        <f t="shared" si="2"/>
        <v>45847</v>
      </c>
      <c r="AN6" s="68">
        <f t="shared" ref="AN6" si="3">IF(D6="","",AK6-I6)</f>
        <v>120</v>
      </c>
    </row>
    <row r="7" spans="1:40" ht="14.25" customHeight="1">
      <c r="A7" s="47"/>
      <c r="B7" s="47" t="s">
        <v>33</v>
      </c>
      <c r="C7" s="48"/>
      <c r="D7" s="84">
        <f>D6</f>
        <v>45674</v>
      </c>
      <c r="E7" s="84">
        <f>IF(D7=0,"",D7+1)</f>
        <v>45675</v>
      </c>
      <c r="F7" s="73">
        <f>IF(D7=0,"",E7+3)</f>
        <v>45678</v>
      </c>
      <c r="G7" s="73">
        <f>IF(E7=0,"",F7+2)</f>
        <v>45680</v>
      </c>
      <c r="H7" s="73">
        <f>IF(D7=0,"",G7+2)</f>
        <v>45682</v>
      </c>
      <c r="I7" s="73">
        <f t="shared" ref="I7" si="4">IF(D7=0,"",H7+0)</f>
        <v>45682</v>
      </c>
      <c r="J7" s="73">
        <f>IF(D7=0,"",I7+2)</f>
        <v>45684</v>
      </c>
      <c r="K7" s="73">
        <f t="shared" ref="K7" si="5">IF(D7=0,"",J7+7)</f>
        <v>45691</v>
      </c>
      <c r="L7" s="73">
        <f>IF(D7=0,"",K7+7)</f>
        <v>45698</v>
      </c>
      <c r="M7" s="73">
        <f>IF(D7=0,"",L7+7)</f>
        <v>45705</v>
      </c>
      <c r="N7" s="76">
        <f>IF(D7=0,"",O7-7)</f>
        <v>45714</v>
      </c>
      <c r="O7" s="73">
        <f>IF(D7=0,"",K7+30)</f>
        <v>45721</v>
      </c>
      <c r="P7" s="73">
        <f>IF(D7=0,"",O7+2)</f>
        <v>45723</v>
      </c>
      <c r="Q7" s="73">
        <f>IF(P7="","",P7+14)</f>
        <v>45737</v>
      </c>
      <c r="R7" s="73">
        <f>IF(Q7="","",Q7+5)</f>
        <v>45742</v>
      </c>
      <c r="S7" s="76">
        <f>IF(R7="","",R7+4)</f>
        <v>45746</v>
      </c>
      <c r="T7" s="76">
        <f>IF(S7="","",S7+2)</f>
        <v>45748</v>
      </c>
      <c r="U7" s="76">
        <f>IF(P7="","",T7+2)</f>
        <v>45750</v>
      </c>
      <c r="V7" s="76">
        <f>IF(R7="","",U7+2)</f>
        <v>45752</v>
      </c>
      <c r="W7" s="76">
        <f>IF(S7="","",V7+5)</f>
        <v>45757</v>
      </c>
      <c r="X7" s="76">
        <f>IF(T7="","",W7+2)</f>
        <v>45759</v>
      </c>
      <c r="Y7" s="76">
        <f>IF(V7="","",X7+2)</f>
        <v>45761</v>
      </c>
      <c r="Z7" s="76">
        <f>IF(W7="","",Y7+4)</f>
        <v>45765</v>
      </c>
      <c r="AA7" s="73">
        <f>IF(V7="","",Z7+7)</f>
        <v>45772</v>
      </c>
      <c r="AB7" s="76">
        <f>IF(Y7="","",Y7+7)</f>
        <v>45768</v>
      </c>
      <c r="AC7" s="73">
        <f>IF(AA7="","",AB7+2)</f>
        <v>45770</v>
      </c>
      <c r="AD7" s="73">
        <f>IF(AC7="","",AC7+2)</f>
        <v>45772</v>
      </c>
      <c r="AE7" s="76">
        <f>IF(AD7="","",AD7+3)</f>
        <v>45775</v>
      </c>
      <c r="AF7" s="76">
        <f>IF(AD7="","",AE7+2)</f>
        <v>45777</v>
      </c>
      <c r="AG7" s="76">
        <f>AF7+5</f>
        <v>45782</v>
      </c>
      <c r="AH7" s="76">
        <f>AG7+2</f>
        <v>45784</v>
      </c>
      <c r="AI7" s="76">
        <f>IF(AH7="","",AH7+4)</f>
        <v>45788</v>
      </c>
      <c r="AJ7" s="76">
        <f>IF(AI7="","",AI7+7)</f>
        <v>45795</v>
      </c>
      <c r="AK7" s="76">
        <f>IF(AH7="","",AJ7+7)</f>
        <v>45802</v>
      </c>
      <c r="AL7" s="76">
        <f>IF(AK7="","",AK7+5)</f>
        <v>45807</v>
      </c>
      <c r="AM7" s="73">
        <f t="shared" ref="AM7" si="6">IF(AK7="","",AK7+45)</f>
        <v>45847</v>
      </c>
      <c r="AN7" s="80">
        <f t="shared" ref="AN7" si="7">IF(D7="","",AK7-I7)</f>
        <v>120</v>
      </c>
    </row>
    <row r="8" spans="1:40" ht="79.8" customHeight="1">
      <c r="A8" s="77"/>
      <c r="B8" s="47" t="s">
        <v>34</v>
      </c>
      <c r="C8" s="48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8"/>
    </row>
    <row r="9" spans="1:40" ht="14.25" customHeight="1"/>
    <row r="10" spans="1:40" ht="14.25" customHeight="1"/>
    <row r="11" spans="1:40" ht="63" customHeight="1">
      <c r="A11" s="1"/>
      <c r="B11" s="1"/>
      <c r="C11" s="1"/>
      <c r="D11" s="1"/>
      <c r="E11" s="1"/>
      <c r="F11" s="1"/>
    </row>
    <row r="12" spans="1:40" ht="14.25" customHeight="1">
      <c r="A12" s="1"/>
      <c r="B12" s="1"/>
      <c r="C12" s="1"/>
      <c r="D12" s="1"/>
      <c r="E12" s="1"/>
      <c r="F12" s="1"/>
    </row>
    <row r="13" spans="1:40" ht="14.25" customHeight="1">
      <c r="A13" s="1"/>
      <c r="B13" s="1"/>
      <c r="C13" s="1"/>
      <c r="D13" s="1"/>
      <c r="E13" s="1"/>
      <c r="F13" s="1"/>
    </row>
    <row r="14" spans="1:40" ht="14.25" customHeight="1">
      <c r="A14" s="1"/>
      <c r="B14" s="1"/>
      <c r="C14" s="1"/>
      <c r="D14" s="1"/>
      <c r="E14" s="1"/>
      <c r="F14" s="1"/>
    </row>
    <row r="15" spans="1:40" ht="14.25" customHeight="1"/>
    <row r="16" spans="1:4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</sheetData>
  <sheetProtection algorithmName="SHA-512" hashValue="iyTWOGDNH1XL1EGLxXIrUUZY1HKu5InXuk8xTw/1xvn71geXa1VpgX5Aau05qtfukHWqvxBIQGorJ5AKbdO9cA==" saltValue="N8wK51jw5VkfWFrYwv9knQ==" spinCount="100000" sheet="1" objects="1" scenarios="1"/>
  <mergeCells count="5">
    <mergeCell ref="A1:B4"/>
    <mergeCell ref="D1:H1"/>
    <mergeCell ref="I1:O1"/>
    <mergeCell ref="P1:AK1"/>
    <mergeCell ref="AL1:A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7505-5ECC-42E6-9E62-33D67833CDF0}">
  <dimension ref="A1:AN985"/>
  <sheetViews>
    <sheetView zoomScale="145" zoomScaleNormal="145" workbookViewId="0">
      <selection activeCell="D6" sqref="D6"/>
    </sheetView>
  </sheetViews>
  <sheetFormatPr defaultColWidth="14.44140625" defaultRowHeight="14.4"/>
  <cols>
    <col min="1" max="1" width="20" customWidth="1"/>
    <col min="2" max="2" width="24.44140625" customWidth="1"/>
    <col min="3" max="3" width="8.44140625" customWidth="1"/>
    <col min="4" max="4" width="13.33203125" customWidth="1"/>
    <col min="5" max="5" width="15.44140625" customWidth="1"/>
    <col min="6" max="7" width="15.77734375" customWidth="1"/>
    <col min="8" max="8" width="15.21875" customWidth="1"/>
    <col min="9" max="9" width="15.109375" customWidth="1"/>
    <col min="11" max="11" width="13" customWidth="1"/>
    <col min="12" max="12" width="16" customWidth="1"/>
    <col min="13" max="13" width="9.77734375" customWidth="1"/>
    <col min="14" max="14" width="13.44140625" customWidth="1"/>
    <col min="15" max="15" width="14" customWidth="1"/>
    <col min="16" max="16" width="14.109375" customWidth="1"/>
    <col min="17" max="17" width="21.109375" customWidth="1"/>
    <col min="18" max="18" width="16.44140625" customWidth="1"/>
    <col min="19" max="19" width="15.77734375" customWidth="1"/>
    <col min="20" max="20" width="13.77734375" customWidth="1"/>
    <col min="21" max="21" width="15.21875" customWidth="1"/>
    <col min="22" max="22" width="11.77734375" customWidth="1"/>
    <col min="23" max="23" width="15.77734375" customWidth="1"/>
    <col min="24" max="24" width="22.88671875" customWidth="1"/>
    <col min="25" max="25" width="10.44140625" customWidth="1"/>
    <col min="26" max="26" width="10.5546875" customWidth="1"/>
    <col min="27" max="27" width="11.5546875" customWidth="1"/>
    <col min="28" max="28" width="12.5546875" customWidth="1"/>
    <col min="29" max="29" width="14.5546875" customWidth="1"/>
    <col min="30" max="30" width="11.21875" customWidth="1"/>
    <col min="31" max="31" width="12.21875" customWidth="1"/>
    <col min="32" max="33" width="14.5546875" customWidth="1"/>
    <col min="34" max="34" width="10.44140625" customWidth="1"/>
    <col min="35" max="35" width="10.5546875" customWidth="1"/>
    <col min="36" max="36" width="11" customWidth="1"/>
    <col min="37" max="37" width="18.109375" customWidth="1"/>
    <col min="38" max="38" width="15.5546875" customWidth="1"/>
    <col min="39" max="39" width="10" customWidth="1"/>
    <col min="40" max="40" width="16.5546875" customWidth="1"/>
  </cols>
  <sheetData>
    <row r="1" spans="1:40" ht="14.25" customHeight="1">
      <c r="A1" s="29" t="s">
        <v>58</v>
      </c>
      <c r="B1" s="30"/>
      <c r="C1" s="54" t="s">
        <v>1</v>
      </c>
      <c r="D1" s="32" t="s">
        <v>36</v>
      </c>
      <c r="E1" s="30"/>
      <c r="F1" s="30"/>
      <c r="G1" s="30"/>
      <c r="H1" s="30"/>
      <c r="I1" s="33" t="s">
        <v>37</v>
      </c>
      <c r="J1" s="30"/>
      <c r="K1" s="30"/>
      <c r="L1" s="30"/>
      <c r="M1" s="30"/>
      <c r="N1" s="30"/>
      <c r="O1" s="30"/>
      <c r="P1" s="34" t="s">
        <v>38</v>
      </c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5" t="s">
        <v>39</v>
      </c>
      <c r="AM1" s="30"/>
      <c r="AN1" s="55" t="s">
        <v>6</v>
      </c>
    </row>
    <row r="2" spans="1:40" ht="90" customHeight="1">
      <c r="A2" s="30"/>
      <c r="B2" s="30"/>
      <c r="C2" s="37" t="s">
        <v>7</v>
      </c>
      <c r="D2" s="38" t="s">
        <v>72</v>
      </c>
      <c r="E2" s="38" t="s">
        <v>8</v>
      </c>
      <c r="F2" s="38" t="s">
        <v>89</v>
      </c>
      <c r="G2" s="38">
        <v>3</v>
      </c>
      <c r="H2" s="38">
        <v>4</v>
      </c>
      <c r="I2" s="38" t="s">
        <v>90</v>
      </c>
      <c r="J2" s="38">
        <v>6</v>
      </c>
      <c r="K2" s="38">
        <v>7</v>
      </c>
      <c r="L2" s="38">
        <v>8</v>
      </c>
      <c r="M2" s="38">
        <v>9</v>
      </c>
      <c r="N2" s="38">
        <v>10</v>
      </c>
      <c r="O2" s="38">
        <v>11</v>
      </c>
      <c r="P2" s="38">
        <v>12</v>
      </c>
      <c r="Q2" s="38">
        <v>13</v>
      </c>
      <c r="R2" s="38">
        <v>14</v>
      </c>
      <c r="S2" s="38">
        <v>15</v>
      </c>
      <c r="T2" s="38">
        <v>16</v>
      </c>
      <c r="U2" s="38">
        <v>17</v>
      </c>
      <c r="V2" s="38">
        <v>18</v>
      </c>
      <c r="W2" s="38">
        <v>19</v>
      </c>
      <c r="X2" s="38">
        <v>20</v>
      </c>
      <c r="Y2" s="38">
        <v>21</v>
      </c>
      <c r="Z2" s="38">
        <v>22</v>
      </c>
      <c r="AA2" s="38">
        <v>23</v>
      </c>
      <c r="AB2" s="38">
        <v>24</v>
      </c>
      <c r="AC2" s="38">
        <v>25</v>
      </c>
      <c r="AD2" s="38">
        <v>26</v>
      </c>
      <c r="AE2" s="38">
        <v>27</v>
      </c>
      <c r="AF2" s="38">
        <v>28</v>
      </c>
      <c r="AG2" s="38">
        <v>29</v>
      </c>
      <c r="AH2" s="38">
        <v>30</v>
      </c>
      <c r="AI2" s="38">
        <v>31</v>
      </c>
      <c r="AJ2" s="38">
        <v>32</v>
      </c>
      <c r="AK2" s="38">
        <v>33</v>
      </c>
      <c r="AL2" s="38" t="s">
        <v>123</v>
      </c>
      <c r="AM2" s="38" t="s">
        <v>92</v>
      </c>
      <c r="AN2" s="38" t="s">
        <v>40</v>
      </c>
    </row>
    <row r="3" spans="1:40" ht="90" customHeight="1">
      <c r="A3" s="30"/>
      <c r="B3" s="30"/>
      <c r="C3" s="38" t="s">
        <v>80</v>
      </c>
      <c r="D3" s="38"/>
      <c r="E3" s="38" t="s">
        <v>81</v>
      </c>
      <c r="F3" s="38" t="s">
        <v>100</v>
      </c>
      <c r="G3" s="38" t="s">
        <v>108</v>
      </c>
      <c r="H3" s="38" t="s">
        <v>82</v>
      </c>
      <c r="I3" s="38"/>
      <c r="J3" s="38" t="s">
        <v>82</v>
      </c>
      <c r="K3" s="38" t="s">
        <v>83</v>
      </c>
      <c r="L3" s="38" t="s">
        <v>84</v>
      </c>
      <c r="M3" s="38" t="s">
        <v>84</v>
      </c>
      <c r="N3" s="38" t="s">
        <v>97</v>
      </c>
      <c r="O3" s="38" t="s">
        <v>98</v>
      </c>
      <c r="P3" s="38" t="s">
        <v>82</v>
      </c>
      <c r="Q3" s="38" t="s">
        <v>86</v>
      </c>
      <c r="R3" s="38" t="s">
        <v>84</v>
      </c>
      <c r="S3" s="38" t="s">
        <v>96</v>
      </c>
      <c r="T3" s="38" t="s">
        <v>82</v>
      </c>
      <c r="U3" s="38" t="s">
        <v>82</v>
      </c>
      <c r="V3" s="38" t="s">
        <v>82</v>
      </c>
      <c r="W3" s="38" t="s">
        <v>84</v>
      </c>
      <c r="X3" s="38" t="s">
        <v>82</v>
      </c>
      <c r="Y3" s="38" t="s">
        <v>82</v>
      </c>
      <c r="Z3" s="38" t="s">
        <v>96</v>
      </c>
      <c r="AA3" s="38" t="s">
        <v>83</v>
      </c>
      <c r="AB3" s="38" t="s">
        <v>83</v>
      </c>
      <c r="AC3" s="38" t="s">
        <v>82</v>
      </c>
      <c r="AD3" s="38" t="s">
        <v>82</v>
      </c>
      <c r="AE3" s="38" t="s">
        <v>82</v>
      </c>
      <c r="AF3" s="38" t="s">
        <v>82</v>
      </c>
      <c r="AG3" s="38" t="s">
        <v>84</v>
      </c>
      <c r="AH3" s="38" t="s">
        <v>82</v>
      </c>
      <c r="AI3" s="38" t="s">
        <v>96</v>
      </c>
      <c r="AJ3" s="38" t="s">
        <v>83</v>
      </c>
      <c r="AK3" s="38" t="s">
        <v>83</v>
      </c>
      <c r="AL3" s="38" t="s">
        <v>84</v>
      </c>
      <c r="AM3" s="38" t="s">
        <v>88</v>
      </c>
      <c r="AN3" s="38"/>
    </row>
    <row r="4" spans="1:40" ht="81.75" customHeight="1">
      <c r="A4" s="30"/>
      <c r="B4" s="30"/>
      <c r="C4" s="31" t="s">
        <v>11</v>
      </c>
      <c r="D4" s="40" t="s">
        <v>12</v>
      </c>
      <c r="E4" s="41" t="s">
        <v>13</v>
      </c>
      <c r="F4" s="40" t="s">
        <v>79</v>
      </c>
      <c r="G4" s="40" t="s">
        <v>111</v>
      </c>
      <c r="H4" s="40" t="s">
        <v>14</v>
      </c>
      <c r="I4" s="42" t="s">
        <v>15</v>
      </c>
      <c r="J4" s="40" t="s">
        <v>16</v>
      </c>
      <c r="K4" s="40" t="s">
        <v>59</v>
      </c>
      <c r="L4" s="40" t="s">
        <v>18</v>
      </c>
      <c r="M4" s="40" t="s">
        <v>19</v>
      </c>
      <c r="N4" s="40" t="s">
        <v>41</v>
      </c>
      <c r="O4" s="42" t="s">
        <v>42</v>
      </c>
      <c r="P4" s="40" t="s">
        <v>122</v>
      </c>
      <c r="Q4" s="40" t="s">
        <v>114</v>
      </c>
      <c r="R4" s="40" t="s">
        <v>118</v>
      </c>
      <c r="S4" s="40" t="s">
        <v>44</v>
      </c>
      <c r="T4" s="40" t="s">
        <v>45</v>
      </c>
      <c r="U4" s="40" t="s">
        <v>46</v>
      </c>
      <c r="V4" s="40" t="s">
        <v>47</v>
      </c>
      <c r="W4" s="40" t="s">
        <v>24</v>
      </c>
      <c r="X4" s="40" t="s">
        <v>74</v>
      </c>
      <c r="Y4" s="56" t="s">
        <v>49</v>
      </c>
      <c r="Z4" s="56" t="s">
        <v>50</v>
      </c>
      <c r="AA4" s="56" t="s">
        <v>115</v>
      </c>
      <c r="AB4" s="40" t="s">
        <v>51</v>
      </c>
      <c r="AC4" s="40" t="s">
        <v>52</v>
      </c>
      <c r="AD4" s="40" t="s">
        <v>53</v>
      </c>
      <c r="AE4" s="40" t="s">
        <v>54</v>
      </c>
      <c r="AF4" s="40" t="s">
        <v>55</v>
      </c>
      <c r="AG4" s="40" t="s">
        <v>24</v>
      </c>
      <c r="AH4" s="40" t="s">
        <v>119</v>
      </c>
      <c r="AI4" s="40" t="s">
        <v>50</v>
      </c>
      <c r="AJ4" s="40" t="s">
        <v>117</v>
      </c>
      <c r="AK4" s="40" t="s">
        <v>25</v>
      </c>
      <c r="AL4" s="40" t="s">
        <v>26</v>
      </c>
      <c r="AM4" s="40" t="s">
        <v>27</v>
      </c>
      <c r="AN4" s="40" t="s">
        <v>56</v>
      </c>
    </row>
    <row r="5" spans="1:40" ht="14.25" customHeight="1">
      <c r="A5" s="27" t="s">
        <v>57</v>
      </c>
      <c r="B5" s="51" t="s">
        <v>30</v>
      </c>
      <c r="C5" s="44" t="s">
        <v>31</v>
      </c>
      <c r="D5" s="58">
        <v>45373</v>
      </c>
      <c r="E5" s="58">
        <f t="shared" ref="E5:E6" si="0">IF(D5=0,"",D5+1)</f>
        <v>45374</v>
      </c>
      <c r="F5" s="58">
        <f>IF(D5=0,"",E5+3)</f>
        <v>45377</v>
      </c>
      <c r="G5" s="58">
        <f>IF(E5=0,"",F5+2)</f>
        <v>45379</v>
      </c>
      <c r="H5" s="58">
        <f>IF(D5=0,"",G5+2)</f>
        <v>45381</v>
      </c>
      <c r="I5" s="58">
        <f t="shared" ref="I5:I6" si="1">IF(D5=0,"",H5+0)</f>
        <v>45381</v>
      </c>
      <c r="J5" s="58">
        <f t="shared" ref="J5:J6" si="2">IF(D5=0,"",I5+2)</f>
        <v>45383</v>
      </c>
      <c r="K5" s="58">
        <f t="shared" ref="K5:K6" si="3">IF(D5=0,"",J5+7)</f>
        <v>45390</v>
      </c>
      <c r="L5" s="58">
        <f>IF(D5=0,"",K5+5)</f>
        <v>45395</v>
      </c>
      <c r="M5" s="58">
        <f>IF(D5=0,"",L5+5)</f>
        <v>45400</v>
      </c>
      <c r="N5" s="58">
        <f>IF(D5=0,"",O5-5)</f>
        <v>45402</v>
      </c>
      <c r="O5" s="58">
        <f>IF(D5=0,"",M5+7)</f>
        <v>45407</v>
      </c>
      <c r="P5" s="58">
        <f t="shared" ref="P5:P6" si="4">IF(D5=0,"",O5+2)</f>
        <v>45409</v>
      </c>
      <c r="Q5" s="58">
        <f>IF(P5="","",P5+10)</f>
        <v>45419</v>
      </c>
      <c r="R5" s="58">
        <f t="shared" ref="R5:R6" si="5">IF(Q5="","",Q5+5)</f>
        <v>45424</v>
      </c>
      <c r="S5" s="58">
        <f t="shared" ref="S5:S6" si="6">IF(R5="","",R5+4)</f>
        <v>45428</v>
      </c>
      <c r="T5" s="58">
        <f t="shared" ref="T5:T6" si="7">IF(S5="","",S5+2)</f>
        <v>45430</v>
      </c>
      <c r="U5" s="58">
        <f t="shared" ref="U5:U6" si="8">IF(P5="","",T5+2)</f>
        <v>45432</v>
      </c>
      <c r="V5" s="58">
        <f t="shared" ref="V5:V6" si="9">IF(R5="","",U5+2)</f>
        <v>45434</v>
      </c>
      <c r="W5" s="58">
        <f>IF(S5="","",V5+5)</f>
        <v>45439</v>
      </c>
      <c r="X5" s="58">
        <f t="shared" ref="X5:X6" si="10">IF(T5="","",W5+2)</f>
        <v>45441</v>
      </c>
      <c r="Y5" s="58">
        <f>IF(V5="","",W5+2)</f>
        <v>45441</v>
      </c>
      <c r="Z5" s="58">
        <f>IF(W5="","",X5+4)</f>
        <v>45445</v>
      </c>
      <c r="AA5" s="58">
        <f t="shared" ref="AA5:AA6" si="11">IF(X5="","",Z5+7)</f>
        <v>45452</v>
      </c>
      <c r="AB5" s="58">
        <f t="shared" ref="AB5:AB6" si="12">IF(Y5="","",Y5+7)</f>
        <v>45448</v>
      </c>
      <c r="AC5" s="58">
        <f t="shared" ref="AC5:AC6" si="13">IF(AA5="","",AB5+2)</f>
        <v>45450</v>
      </c>
      <c r="AD5" s="58">
        <f t="shared" ref="AD5:AD6" si="14">IF(AC5="","",AC5+2)</f>
        <v>45452</v>
      </c>
      <c r="AE5" s="58">
        <f>IF(AD5="","",AD5+2)</f>
        <v>45454</v>
      </c>
      <c r="AF5" s="58">
        <f t="shared" ref="AF5:AF6" si="15">IF(AD5="","",AE5+2)</f>
        <v>45456</v>
      </c>
      <c r="AG5" s="58">
        <f>AF5+5</f>
        <v>45461</v>
      </c>
      <c r="AH5" s="58">
        <f>AG5+2</f>
        <v>45463</v>
      </c>
      <c r="AI5" s="58">
        <f t="shared" ref="AI5:AI6" si="16">IF(AH5="","",AH5+4)</f>
        <v>45467</v>
      </c>
      <c r="AJ5" s="58">
        <f t="shared" ref="AJ5:AJ6" si="17">IF(AI5="","",AI5+7)</f>
        <v>45474</v>
      </c>
      <c r="AK5" s="58">
        <f t="shared" ref="AK5:AK6" si="18">IF(AH5="","",AJ5+7)</f>
        <v>45481</v>
      </c>
      <c r="AL5" s="58">
        <f t="shared" ref="AL5:AL6" si="19">IF(AK5="","",AK5+5)</f>
        <v>45486</v>
      </c>
      <c r="AM5" s="58">
        <f t="shared" ref="AM5:AM6" si="20">IF(AK5="","",AK5+45)</f>
        <v>45526</v>
      </c>
      <c r="AN5" s="59">
        <f>IF(D5="","",AK5-I5)</f>
        <v>100</v>
      </c>
    </row>
    <row r="6" spans="1:40" ht="14.25" customHeight="1">
      <c r="A6" s="46"/>
      <c r="B6" s="47" t="s">
        <v>32</v>
      </c>
      <c r="C6" s="48"/>
      <c r="D6" s="81">
        <v>45674</v>
      </c>
      <c r="E6" s="52">
        <f t="shared" si="0"/>
        <v>45675</v>
      </c>
      <c r="F6" s="52">
        <f>IF(D6=0,"",E6+3)</f>
        <v>45678</v>
      </c>
      <c r="G6" s="52">
        <f>IF(D6=0,"",F6+2)</f>
        <v>45680</v>
      </c>
      <c r="H6" s="52">
        <f>IF(D6=0,"",G6+2)</f>
        <v>45682</v>
      </c>
      <c r="I6" s="52">
        <f t="shared" si="1"/>
        <v>45682</v>
      </c>
      <c r="J6" s="52">
        <f t="shared" si="2"/>
        <v>45684</v>
      </c>
      <c r="K6" s="52">
        <f t="shared" si="3"/>
        <v>45691</v>
      </c>
      <c r="L6" s="52">
        <f>IF(D6=0,"",K6+5)</f>
        <v>45696</v>
      </c>
      <c r="M6" s="52">
        <f>IF(D6=0,"",L6+5)</f>
        <v>45701</v>
      </c>
      <c r="N6" s="52">
        <f>IF(D6=0,"",O6-5)</f>
        <v>45703</v>
      </c>
      <c r="O6" s="52">
        <f>IF(D6=0,"",M6+7)</f>
        <v>45708</v>
      </c>
      <c r="P6" s="52">
        <f t="shared" si="4"/>
        <v>45710</v>
      </c>
      <c r="Q6" s="52">
        <f>IF(P6="","",P6+10)</f>
        <v>45720</v>
      </c>
      <c r="R6" s="52">
        <f t="shared" si="5"/>
        <v>45725</v>
      </c>
      <c r="S6" s="52">
        <f t="shared" si="6"/>
        <v>45729</v>
      </c>
      <c r="T6" s="52">
        <f t="shared" si="7"/>
        <v>45731</v>
      </c>
      <c r="U6" s="52">
        <f t="shared" si="8"/>
        <v>45733</v>
      </c>
      <c r="V6" s="52">
        <f t="shared" si="9"/>
        <v>45735</v>
      </c>
      <c r="W6" s="52">
        <f>IF(S6="","",V6+5)</f>
        <v>45740</v>
      </c>
      <c r="X6" s="52">
        <f t="shared" si="10"/>
        <v>45742</v>
      </c>
      <c r="Y6" s="52">
        <f>IF(V6="","",W6+2)</f>
        <v>45742</v>
      </c>
      <c r="Z6" s="52">
        <f t="shared" ref="Z6" si="21">IF(W6="","",Y6+4)</f>
        <v>45746</v>
      </c>
      <c r="AA6" s="52">
        <f t="shared" si="11"/>
        <v>45753</v>
      </c>
      <c r="AB6" s="52">
        <f t="shared" si="12"/>
        <v>45749</v>
      </c>
      <c r="AC6" s="52">
        <f t="shared" si="13"/>
        <v>45751</v>
      </c>
      <c r="AD6" s="52">
        <f t="shared" si="14"/>
        <v>45753</v>
      </c>
      <c r="AE6" s="52">
        <f>IF(AD6="","",AD6+2)</f>
        <v>45755</v>
      </c>
      <c r="AF6" s="52">
        <f t="shared" si="15"/>
        <v>45757</v>
      </c>
      <c r="AG6" s="52">
        <f>AF6+5</f>
        <v>45762</v>
      </c>
      <c r="AH6" s="52">
        <f>AG6+2</f>
        <v>45764</v>
      </c>
      <c r="AI6" s="52">
        <f t="shared" si="16"/>
        <v>45768</v>
      </c>
      <c r="AJ6" s="52">
        <f t="shared" si="17"/>
        <v>45775</v>
      </c>
      <c r="AK6" s="52">
        <f t="shared" si="18"/>
        <v>45782</v>
      </c>
      <c r="AL6" s="52">
        <f t="shared" si="19"/>
        <v>45787</v>
      </c>
      <c r="AM6" s="52">
        <f t="shared" si="20"/>
        <v>45827</v>
      </c>
      <c r="AN6" s="68">
        <f>IF(D6="","",AK6-I6)</f>
        <v>100</v>
      </c>
    </row>
    <row r="7" spans="1:40" ht="14.25" customHeight="1">
      <c r="A7" s="46"/>
      <c r="B7" s="47" t="s">
        <v>33</v>
      </c>
      <c r="C7" s="48"/>
      <c r="D7" s="79">
        <f>D6</f>
        <v>45674</v>
      </c>
      <c r="E7" s="73">
        <f t="shared" ref="E7" si="22">IF(D7=0,"",D7+1)</f>
        <v>45675</v>
      </c>
      <c r="F7" s="73">
        <f>IF(D7=0,"",E7+3)</f>
        <v>45678</v>
      </c>
      <c r="G7" s="73">
        <f>IF(D7=0,"",F7+2)</f>
        <v>45680</v>
      </c>
      <c r="H7" s="73">
        <f>IF(D7=0,"",G7+2)</f>
        <v>45682</v>
      </c>
      <c r="I7" s="73">
        <f t="shared" ref="I7" si="23">IF(D7=0,"",H7+0)</f>
        <v>45682</v>
      </c>
      <c r="J7" s="73">
        <f t="shared" ref="J7" si="24">IF(D7=0,"",I7+2)</f>
        <v>45684</v>
      </c>
      <c r="K7" s="73">
        <f t="shared" ref="K7" si="25">IF(D7=0,"",J7+7)</f>
        <v>45691</v>
      </c>
      <c r="L7" s="73">
        <f>IF(D7=0,"",K7+5)</f>
        <v>45696</v>
      </c>
      <c r="M7" s="73">
        <f>IF(D7=0,"",L7+5)</f>
        <v>45701</v>
      </c>
      <c r="N7" s="73">
        <f>IF(D7=0,"",O7-5)</f>
        <v>45703</v>
      </c>
      <c r="O7" s="73">
        <f>IF(D7=0,"",M7+7)</f>
        <v>45708</v>
      </c>
      <c r="P7" s="73">
        <f t="shared" ref="P7" si="26">IF(D7=0,"",O7+2)</f>
        <v>45710</v>
      </c>
      <c r="Q7" s="73">
        <f>IF(P7="","",P7+10)</f>
        <v>45720</v>
      </c>
      <c r="R7" s="73">
        <f t="shared" ref="R7" si="27">IF(Q7="","",Q7+5)</f>
        <v>45725</v>
      </c>
      <c r="S7" s="73">
        <f t="shared" ref="S7" si="28">IF(R7="","",R7+4)</f>
        <v>45729</v>
      </c>
      <c r="T7" s="73">
        <f t="shared" ref="T7" si="29">IF(S7="","",S7+2)</f>
        <v>45731</v>
      </c>
      <c r="U7" s="73">
        <f t="shared" ref="U7" si="30">IF(P7="","",T7+2)</f>
        <v>45733</v>
      </c>
      <c r="V7" s="73">
        <f t="shared" ref="V7" si="31">IF(R7="","",U7+2)</f>
        <v>45735</v>
      </c>
      <c r="W7" s="73">
        <f>IF(S7="","",V7+5)</f>
        <v>45740</v>
      </c>
      <c r="X7" s="73">
        <f t="shared" ref="X7" si="32">IF(T7="","",W7+2)</f>
        <v>45742</v>
      </c>
      <c r="Y7" s="73">
        <f>IF(V7="","",W7+2)</f>
        <v>45742</v>
      </c>
      <c r="Z7" s="73">
        <f t="shared" ref="Z7" si="33">IF(W7="","",Y7+4)</f>
        <v>45746</v>
      </c>
      <c r="AA7" s="73">
        <f t="shared" ref="AA7" si="34">IF(X7="","",Z7+7)</f>
        <v>45753</v>
      </c>
      <c r="AB7" s="73">
        <f t="shared" ref="AB7" si="35">IF(Y7="","",Y7+7)</f>
        <v>45749</v>
      </c>
      <c r="AC7" s="73">
        <f t="shared" ref="AC7" si="36">IF(AA7="","",AB7+2)</f>
        <v>45751</v>
      </c>
      <c r="AD7" s="73">
        <f t="shared" ref="AD7" si="37">IF(AC7="","",AC7+2)</f>
        <v>45753</v>
      </c>
      <c r="AE7" s="73">
        <f>IF(AD7="","",AD7+2)</f>
        <v>45755</v>
      </c>
      <c r="AF7" s="73">
        <f t="shared" ref="AF7" si="38">IF(AD7="","",AE7+2)</f>
        <v>45757</v>
      </c>
      <c r="AG7" s="73">
        <f>AF7+5</f>
        <v>45762</v>
      </c>
      <c r="AH7" s="73">
        <f>AG7+2</f>
        <v>45764</v>
      </c>
      <c r="AI7" s="73">
        <f t="shared" ref="AI7" si="39">IF(AH7="","",AH7+4)</f>
        <v>45768</v>
      </c>
      <c r="AJ7" s="73">
        <f t="shared" ref="AJ7" si="40">IF(AI7="","",AI7+7)</f>
        <v>45775</v>
      </c>
      <c r="AK7" s="73">
        <f t="shared" ref="AK7" si="41">IF(AH7="","",AJ7+7)</f>
        <v>45782</v>
      </c>
      <c r="AL7" s="73">
        <f t="shared" ref="AL7" si="42">IF(AK7="","",AK7+5)</f>
        <v>45787</v>
      </c>
      <c r="AM7" s="73">
        <f t="shared" ref="AM7" si="43">IF(AK7="","",AK7+45)</f>
        <v>45827</v>
      </c>
      <c r="AN7" s="80">
        <f>IF(D7="","",AK7-I7)</f>
        <v>100</v>
      </c>
    </row>
    <row r="8" spans="1:40" ht="14.25" customHeight="1">
      <c r="A8" s="77"/>
      <c r="B8" s="47" t="s">
        <v>34</v>
      </c>
      <c r="C8" s="48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8"/>
    </row>
    <row r="9" spans="1:40" ht="14.25" customHeight="1">
      <c r="P9" s="8"/>
    </row>
    <row r="10" spans="1:40" ht="14.25" customHeight="1">
      <c r="E10" s="9"/>
      <c r="P10" s="10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40" ht="92.25" customHeight="1">
      <c r="B11" s="1"/>
      <c r="C11" s="1"/>
      <c r="D11" s="1"/>
      <c r="E11" s="1"/>
      <c r="F11" s="1"/>
      <c r="P11" s="8"/>
    </row>
    <row r="12" spans="1:40" ht="14.25" customHeight="1">
      <c r="B12" s="1"/>
      <c r="C12" s="1"/>
      <c r="D12" s="1"/>
      <c r="E12" s="1"/>
      <c r="F12" s="1"/>
    </row>
    <row r="13" spans="1:40" ht="14.25" customHeight="1">
      <c r="B13" s="1"/>
      <c r="C13" s="1"/>
      <c r="D13" s="1"/>
      <c r="E13" s="1"/>
      <c r="F13" s="1"/>
    </row>
    <row r="14" spans="1:40" ht="14.25" customHeight="1">
      <c r="B14" s="1"/>
      <c r="C14" s="1"/>
      <c r="D14" s="1"/>
      <c r="E14" s="1"/>
      <c r="F14" s="1"/>
    </row>
    <row r="15" spans="1:40" ht="14.25" customHeight="1">
      <c r="D15" s="11"/>
    </row>
    <row r="16" spans="1:4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sheetProtection algorithmName="SHA-512" hashValue="ZwoEja+tGdb68/HzErTE7QCVLWqJA+rL/U/RSrLKrQViV9RlOLzzKNtxF+/dc7ITtgXlJXzVpGHKuuwF4U/bXg==" saltValue="hs4PxoWb4nojSR0cXwqqGA==" spinCount="100000" sheet="1" objects="1" scenarios="1"/>
  <mergeCells count="5">
    <mergeCell ref="A1:B4"/>
    <mergeCell ref="D1:H1"/>
    <mergeCell ref="I1:O1"/>
    <mergeCell ref="P1:AK1"/>
    <mergeCell ref="AL1:A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481F-46B2-4C82-A27B-17CBCC7372D0}">
  <dimension ref="A1:AB968"/>
  <sheetViews>
    <sheetView zoomScale="130" zoomScaleNormal="130" workbookViewId="0">
      <selection activeCell="A5" sqref="A5"/>
    </sheetView>
  </sheetViews>
  <sheetFormatPr defaultColWidth="14.44140625" defaultRowHeight="14.4"/>
  <cols>
    <col min="1" max="1" width="33.44140625" customWidth="1"/>
    <col min="2" max="2" width="14.77734375" customWidth="1"/>
    <col min="3" max="3" width="8.5546875" customWidth="1"/>
    <col min="4" max="4" width="10.5546875" customWidth="1"/>
    <col min="5" max="5" width="16.44140625" customWidth="1"/>
    <col min="6" max="7" width="17.44140625" customWidth="1"/>
    <col min="8" max="8" width="15.5546875" customWidth="1"/>
    <col min="9" max="9" width="15.44140625" customWidth="1"/>
    <col min="10" max="10" width="16" customWidth="1"/>
    <col min="11" max="11" width="12" customWidth="1"/>
    <col min="12" max="12" width="12.77734375" customWidth="1"/>
    <col min="13" max="13" width="11.5546875" customWidth="1"/>
    <col min="14" max="14" width="16.21875" customWidth="1"/>
    <col min="15" max="15" width="10.109375" bestFit="1" customWidth="1"/>
    <col min="16" max="16" width="12.21875" customWidth="1"/>
    <col min="17" max="17" width="13.77734375" customWidth="1"/>
    <col min="18" max="18" width="10.44140625" customWidth="1"/>
    <col min="19" max="19" width="10.77734375" customWidth="1"/>
    <col min="20" max="20" width="21.5546875" customWidth="1"/>
    <col min="21" max="21" width="19.77734375" customWidth="1"/>
    <col min="22" max="22" width="16.44140625" customWidth="1"/>
    <col min="23" max="23" width="16.5546875" customWidth="1"/>
    <col min="24" max="24" width="14.5546875" customWidth="1"/>
    <col min="25" max="28" width="11.5546875" customWidth="1"/>
  </cols>
  <sheetData>
    <row r="1" spans="1:28" ht="17.25" customHeight="1">
      <c r="A1" s="29" t="s">
        <v>60</v>
      </c>
      <c r="B1" s="30"/>
      <c r="C1" s="31" t="s">
        <v>1</v>
      </c>
      <c r="D1" s="32" t="s">
        <v>36</v>
      </c>
      <c r="E1" s="30"/>
      <c r="F1" s="30"/>
      <c r="G1" s="30"/>
      <c r="H1" s="30"/>
      <c r="I1" s="33" t="s">
        <v>37</v>
      </c>
      <c r="J1" s="30"/>
      <c r="K1" s="30"/>
      <c r="L1" s="30"/>
      <c r="M1" s="30"/>
      <c r="N1" s="30"/>
      <c r="O1" s="30"/>
      <c r="P1" s="30"/>
      <c r="Q1" s="30"/>
      <c r="R1" s="34" t="s">
        <v>38</v>
      </c>
      <c r="S1" s="30"/>
      <c r="T1" s="30"/>
      <c r="U1" s="30"/>
      <c r="V1" s="35" t="s">
        <v>5</v>
      </c>
      <c r="W1" s="30"/>
      <c r="X1" s="50" t="s">
        <v>6</v>
      </c>
    </row>
    <row r="2" spans="1:28" ht="89.25" customHeight="1">
      <c r="A2" s="30"/>
      <c r="B2" s="30"/>
      <c r="C2" s="37" t="s">
        <v>7</v>
      </c>
      <c r="D2" s="38" t="s">
        <v>72</v>
      </c>
      <c r="E2" s="38">
        <v>1</v>
      </c>
      <c r="F2" s="64">
        <v>2</v>
      </c>
      <c r="G2" s="65">
        <v>3</v>
      </c>
      <c r="H2" s="38">
        <v>4</v>
      </c>
      <c r="I2" s="38">
        <v>5</v>
      </c>
      <c r="J2" s="38">
        <v>6</v>
      </c>
      <c r="K2" s="38">
        <v>7</v>
      </c>
      <c r="L2" s="38">
        <v>8</v>
      </c>
      <c r="M2" s="38">
        <v>9</v>
      </c>
      <c r="N2" s="38">
        <v>10</v>
      </c>
      <c r="O2" s="38">
        <v>11</v>
      </c>
      <c r="P2" s="38">
        <v>12</v>
      </c>
      <c r="Q2" s="38" t="s">
        <v>91</v>
      </c>
      <c r="R2" s="38">
        <v>14</v>
      </c>
      <c r="S2" s="38">
        <v>15</v>
      </c>
      <c r="T2" s="38">
        <v>16</v>
      </c>
      <c r="U2" s="38">
        <v>17</v>
      </c>
      <c r="V2" s="38" t="s">
        <v>102</v>
      </c>
      <c r="W2" s="38" t="s">
        <v>92</v>
      </c>
      <c r="X2" s="38" t="s">
        <v>40</v>
      </c>
    </row>
    <row r="3" spans="1:28" ht="89.25" customHeight="1">
      <c r="A3" s="30"/>
      <c r="B3" s="30"/>
      <c r="C3" s="38" t="s">
        <v>80</v>
      </c>
      <c r="D3" s="38"/>
      <c r="E3" s="38" t="s">
        <v>81</v>
      </c>
      <c r="F3" s="38" t="s">
        <v>100</v>
      </c>
      <c r="G3" s="38" t="s">
        <v>108</v>
      </c>
      <c r="H3" s="38" t="s">
        <v>82</v>
      </c>
      <c r="I3" s="38"/>
      <c r="J3" s="38" t="s">
        <v>82</v>
      </c>
      <c r="K3" s="38" t="s">
        <v>83</v>
      </c>
      <c r="L3" s="38" t="s">
        <v>84</v>
      </c>
      <c r="M3" s="38" t="s">
        <v>83</v>
      </c>
      <c r="N3" s="38" t="s">
        <v>101</v>
      </c>
      <c r="O3" s="38"/>
      <c r="P3" s="38" t="s">
        <v>84</v>
      </c>
      <c r="Q3" s="38" t="s">
        <v>81</v>
      </c>
      <c r="R3" s="38" t="s">
        <v>86</v>
      </c>
      <c r="S3" s="38" t="s">
        <v>87</v>
      </c>
      <c r="T3" s="38" t="s">
        <v>86</v>
      </c>
      <c r="U3" s="38" t="s">
        <v>83</v>
      </c>
      <c r="V3" s="38" t="s">
        <v>86</v>
      </c>
      <c r="W3" s="38" t="s">
        <v>88</v>
      </c>
      <c r="X3" s="38"/>
    </row>
    <row r="4" spans="1:28" ht="93" customHeight="1">
      <c r="A4" s="30"/>
      <c r="B4" s="30"/>
      <c r="C4" s="39" t="s">
        <v>11</v>
      </c>
      <c r="D4" s="40" t="s">
        <v>12</v>
      </c>
      <c r="E4" s="41" t="s">
        <v>13</v>
      </c>
      <c r="F4" s="40" t="s">
        <v>79</v>
      </c>
      <c r="G4" s="40" t="s">
        <v>111</v>
      </c>
      <c r="H4" s="40" t="s">
        <v>14</v>
      </c>
      <c r="I4" s="42" t="s">
        <v>15</v>
      </c>
      <c r="J4" s="66" t="s">
        <v>16</v>
      </c>
      <c r="K4" s="66" t="s">
        <v>17</v>
      </c>
      <c r="L4" s="66" t="s">
        <v>18</v>
      </c>
      <c r="M4" s="66" t="s">
        <v>19</v>
      </c>
      <c r="N4" s="66" t="s">
        <v>20</v>
      </c>
      <c r="O4" s="42" t="s">
        <v>21</v>
      </c>
      <c r="P4" s="40" t="s">
        <v>113</v>
      </c>
      <c r="Q4" s="40" t="s">
        <v>73</v>
      </c>
      <c r="R4" s="40" t="s">
        <v>22</v>
      </c>
      <c r="S4" s="40" t="s">
        <v>23</v>
      </c>
      <c r="T4" s="40" t="s">
        <v>24</v>
      </c>
      <c r="U4" s="40" t="s">
        <v>25</v>
      </c>
      <c r="V4" s="40" t="s">
        <v>26</v>
      </c>
      <c r="W4" s="40" t="s">
        <v>27</v>
      </c>
      <c r="X4" s="40" t="s">
        <v>28</v>
      </c>
    </row>
    <row r="5" spans="1:28" ht="14.25" customHeight="1">
      <c r="A5" s="28" t="s">
        <v>61</v>
      </c>
      <c r="B5" s="43" t="s">
        <v>30</v>
      </c>
      <c r="C5" s="44" t="s">
        <v>31</v>
      </c>
      <c r="D5" s="58">
        <v>45373</v>
      </c>
      <c r="E5" s="58">
        <f t="shared" ref="E5:E6" si="0">IF(D5=0,"",D5+1)</f>
        <v>45374</v>
      </c>
      <c r="F5" s="58">
        <f>IF(D5=0,"",E5+3)</f>
        <v>45377</v>
      </c>
      <c r="G5" s="58">
        <f>IF(E5=0,"",F5+2)</f>
        <v>45379</v>
      </c>
      <c r="H5" s="58">
        <f>IF(D5=0,"",G5+2)</f>
        <v>45381</v>
      </c>
      <c r="I5" s="45">
        <f>IF(D5=0,"",H5+0)</f>
        <v>45381</v>
      </c>
      <c r="J5" s="45">
        <f t="shared" ref="J5:J6" si="1">IF(D5=0,"",I5+2)</f>
        <v>45383</v>
      </c>
      <c r="K5" s="45">
        <f t="shared" ref="K5:K6" si="2">IF(D5=0,"",J5+7)</f>
        <v>45390</v>
      </c>
      <c r="L5" s="45">
        <f t="shared" ref="L5:L6" si="3">IF(D5=0,"",K5+5)</f>
        <v>45395</v>
      </c>
      <c r="M5" s="45">
        <f t="shared" ref="M5:M6" si="4">IF(D5=0,"",L5+7)</f>
        <v>45402</v>
      </c>
      <c r="N5" s="45">
        <f>IF(D5=0,"",M5+7)</f>
        <v>45409</v>
      </c>
      <c r="O5" s="45">
        <f t="shared" ref="O5:O6" si="5">IF(D5=0,"",N5+0)</f>
        <v>45409</v>
      </c>
      <c r="P5" s="45">
        <f t="shared" ref="P5:P6" si="6">IF(D5=0,"",O5+5)</f>
        <v>45414</v>
      </c>
      <c r="Q5" s="45">
        <f t="shared" ref="Q5:Q6" si="7">IF(D5=0,"",P5+1)</f>
        <v>45415</v>
      </c>
      <c r="R5" s="45">
        <f t="shared" ref="R5:R6" si="8">IF(D5=0,"",Q5+10)</f>
        <v>45425</v>
      </c>
      <c r="S5" s="45">
        <f t="shared" ref="S5:S6" si="9">IF(D5="","",R5+3)</f>
        <v>45428</v>
      </c>
      <c r="T5" s="45">
        <f>IF(D5="","",S5+10)</f>
        <v>45438</v>
      </c>
      <c r="U5" s="45">
        <f t="shared" ref="U5:U6" si="10">IF(J5="","",T5+7)</f>
        <v>45445</v>
      </c>
      <c r="V5" s="45">
        <f t="shared" ref="V5:V6" si="11">IF(D5="","",T5+10)</f>
        <v>45448</v>
      </c>
      <c r="W5" s="45">
        <f t="shared" ref="W5:W6" si="12">IF(D5="","",T5+45)</f>
        <v>45483</v>
      </c>
      <c r="X5" s="51">
        <f t="shared" ref="X5:X6" si="13">IF(D5=0, " ", U5-L5)</f>
        <v>50</v>
      </c>
    </row>
    <row r="6" spans="1:28" ht="14.25" customHeight="1">
      <c r="A6" s="46"/>
      <c r="B6" s="47" t="s">
        <v>32</v>
      </c>
      <c r="C6" s="48"/>
      <c r="D6" s="60">
        <v>45674</v>
      </c>
      <c r="E6" s="52">
        <f t="shared" si="0"/>
        <v>45675</v>
      </c>
      <c r="F6" s="52">
        <f>IF(D6=0,"",E6+3)</f>
        <v>45678</v>
      </c>
      <c r="G6" s="62">
        <f>IF(E6=0,"",F6+2)</f>
        <v>45680</v>
      </c>
      <c r="H6" s="52">
        <f>IF(D6=0,"",G6+2)</f>
        <v>45682</v>
      </c>
      <c r="I6" s="52">
        <f>IF(D6=0,"",H6+0)</f>
        <v>45682</v>
      </c>
      <c r="J6" s="52">
        <f t="shared" si="1"/>
        <v>45684</v>
      </c>
      <c r="K6" s="52">
        <f t="shared" si="2"/>
        <v>45691</v>
      </c>
      <c r="L6" s="52">
        <f t="shared" si="3"/>
        <v>45696</v>
      </c>
      <c r="M6" s="52">
        <f t="shared" si="4"/>
        <v>45703</v>
      </c>
      <c r="N6" s="52">
        <f>IF(D6=0,"",M6+7)</f>
        <v>45710</v>
      </c>
      <c r="O6" s="52">
        <f t="shared" si="5"/>
        <v>45710</v>
      </c>
      <c r="P6" s="52">
        <f t="shared" si="6"/>
        <v>45715</v>
      </c>
      <c r="Q6" s="52">
        <f t="shared" si="7"/>
        <v>45716</v>
      </c>
      <c r="R6" s="52">
        <f t="shared" si="8"/>
        <v>45726</v>
      </c>
      <c r="S6" s="52">
        <f t="shared" si="9"/>
        <v>45729</v>
      </c>
      <c r="T6" s="52">
        <f t="shared" ref="T6" si="14">IF(D6="","",S6+10)</f>
        <v>45739</v>
      </c>
      <c r="U6" s="52">
        <f t="shared" si="10"/>
        <v>45746</v>
      </c>
      <c r="V6" s="52">
        <f t="shared" si="11"/>
        <v>45749</v>
      </c>
      <c r="W6" s="52">
        <f t="shared" si="12"/>
        <v>45784</v>
      </c>
      <c r="X6" s="67">
        <f t="shared" si="13"/>
        <v>50</v>
      </c>
      <c r="Y6" s="4"/>
      <c r="Z6" s="4"/>
      <c r="AA6" s="4"/>
      <c r="AB6" s="4"/>
    </row>
    <row r="7" spans="1:28" ht="14.25" customHeight="1">
      <c r="A7" s="46"/>
      <c r="B7" s="47" t="s">
        <v>33</v>
      </c>
      <c r="C7" s="48"/>
      <c r="D7" s="76">
        <f>D6</f>
        <v>45674</v>
      </c>
      <c r="E7" s="73">
        <f t="shared" ref="E7" si="15">IF(D7=0,"",D7+1)</f>
        <v>45675</v>
      </c>
      <c r="F7" s="73">
        <f>IF(D7=0,"",E7+3)</f>
        <v>45678</v>
      </c>
      <c r="G7" s="76">
        <f>IF(E7=0,"",F7+2)</f>
        <v>45680</v>
      </c>
      <c r="H7" s="73">
        <f>IF(D7=0,"",G7+2)</f>
        <v>45682</v>
      </c>
      <c r="I7" s="73">
        <f>IF(D7=0,"",H7+0)</f>
        <v>45682</v>
      </c>
      <c r="J7" s="73">
        <f t="shared" ref="J7" si="16">IF(D7=0,"",I7+2)</f>
        <v>45684</v>
      </c>
      <c r="K7" s="73">
        <f t="shared" ref="K7" si="17">IF(D7=0,"",J7+7)</f>
        <v>45691</v>
      </c>
      <c r="L7" s="73">
        <f t="shared" ref="L7" si="18">IF(D7=0,"",K7+5)</f>
        <v>45696</v>
      </c>
      <c r="M7" s="73">
        <f t="shared" ref="M7" si="19">IF(D7=0,"",L7+7)</f>
        <v>45703</v>
      </c>
      <c r="N7" s="73">
        <f>IF(D7=0,"",M7+7)</f>
        <v>45710</v>
      </c>
      <c r="O7" s="73">
        <f t="shared" ref="O7" si="20">IF(D7=0,"",N7+0)</f>
        <v>45710</v>
      </c>
      <c r="P7" s="73">
        <f t="shared" ref="P7" si="21">IF(D7=0,"",O7+5)</f>
        <v>45715</v>
      </c>
      <c r="Q7" s="73">
        <f t="shared" ref="Q7" si="22">IF(D7=0,"",P7+1)</f>
        <v>45716</v>
      </c>
      <c r="R7" s="73">
        <f t="shared" ref="R7" si="23">IF(D7=0,"",Q7+10)</f>
        <v>45726</v>
      </c>
      <c r="S7" s="73">
        <f t="shared" ref="S7" si="24">IF(D7="","",R7+3)</f>
        <v>45729</v>
      </c>
      <c r="T7" s="73">
        <f t="shared" ref="T7" si="25">IF(D7="","",S7+10)</f>
        <v>45739</v>
      </c>
      <c r="U7" s="73">
        <f t="shared" ref="U7" si="26">IF(J7="","",T7+7)</f>
        <v>45746</v>
      </c>
      <c r="V7" s="73">
        <f t="shared" ref="V7" si="27">IF(D7="","",T7+10)</f>
        <v>45749</v>
      </c>
      <c r="W7" s="73">
        <f t="shared" ref="W7" si="28">IF(D7="","",T7+45)</f>
        <v>45784</v>
      </c>
      <c r="X7" s="74">
        <f t="shared" ref="X7" si="29">IF(D7=0, " ", U7-L7)</f>
        <v>50</v>
      </c>
      <c r="Y7" s="4"/>
      <c r="Z7" s="4"/>
      <c r="AA7" s="4"/>
      <c r="AB7" s="4"/>
    </row>
    <row r="8" spans="1:28" ht="14.25" customHeight="1">
      <c r="A8" s="46"/>
      <c r="B8" s="74" t="s">
        <v>34</v>
      </c>
      <c r="C8" s="48"/>
      <c r="D8" s="73"/>
      <c r="E8" s="73"/>
      <c r="F8" s="73"/>
      <c r="G8" s="73"/>
      <c r="H8" s="73"/>
      <c r="I8" s="75"/>
      <c r="J8" s="75" t="str">
        <f>IF(D8=0,"",D8+7)</f>
        <v/>
      </c>
      <c r="K8" s="75" t="str">
        <f>IF(J8="","",J8+14)</f>
        <v/>
      </c>
      <c r="L8" s="75"/>
      <c r="M8" s="75"/>
      <c r="N8" s="75"/>
      <c r="O8" s="75" t="str">
        <f>IF(N8="","",N8+7)</f>
        <v/>
      </c>
      <c r="P8" s="75"/>
      <c r="Q8" s="75"/>
      <c r="R8" s="75" t="str">
        <f>IF(Q8="","",Q8+3)</f>
        <v/>
      </c>
      <c r="S8" s="75" t="str">
        <f>IF(R8="","",R8+7)</f>
        <v/>
      </c>
      <c r="T8" s="75"/>
      <c r="U8" s="75"/>
      <c r="V8" s="75"/>
      <c r="W8" s="75"/>
      <c r="X8" s="74"/>
    </row>
    <row r="9" spans="1:28" ht="14.25" customHeight="1">
      <c r="A9" s="12"/>
      <c r="B9" s="12"/>
      <c r="C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4"/>
    </row>
    <row r="10" spans="1:28" ht="105.75" customHeight="1">
      <c r="A10" s="12"/>
      <c r="B10" s="15"/>
      <c r="C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4"/>
    </row>
    <row r="11" spans="1:28" ht="14.25" customHeight="1">
      <c r="B11" s="1"/>
      <c r="C11" s="1"/>
      <c r="X11" s="14"/>
    </row>
    <row r="12" spans="1:28" ht="14.25" customHeight="1">
      <c r="B12" s="1"/>
      <c r="C12" s="1"/>
      <c r="X12" s="14"/>
    </row>
    <row r="13" spans="1:28" ht="14.25" customHeight="1">
      <c r="B13" s="1"/>
      <c r="C13" s="15"/>
      <c r="D13" s="11"/>
      <c r="X13" s="14"/>
    </row>
    <row r="14" spans="1:28" ht="14.25" customHeight="1">
      <c r="B14" s="1"/>
      <c r="C14" s="1"/>
      <c r="X14" s="14"/>
    </row>
    <row r="15" spans="1:28" ht="14.25" customHeight="1">
      <c r="X15" s="14"/>
    </row>
    <row r="16" spans="1:28" ht="14.25" customHeight="1">
      <c r="X16" s="14"/>
    </row>
    <row r="17" spans="24:24" ht="14.25" customHeight="1">
      <c r="X17" s="14"/>
    </row>
    <row r="18" spans="24:24" ht="14.25" customHeight="1">
      <c r="X18" s="14"/>
    </row>
    <row r="19" spans="24:24" ht="14.25" customHeight="1">
      <c r="X19" s="14"/>
    </row>
    <row r="20" spans="24:24" ht="14.25" customHeight="1">
      <c r="X20" s="14"/>
    </row>
    <row r="21" spans="24:24" ht="14.25" customHeight="1">
      <c r="X21" s="14"/>
    </row>
    <row r="22" spans="24:24" ht="14.25" customHeight="1">
      <c r="X22" s="14"/>
    </row>
    <row r="23" spans="24:24" ht="14.25" customHeight="1">
      <c r="X23" s="14"/>
    </row>
    <row r="24" spans="24:24" ht="14.25" customHeight="1">
      <c r="X24" s="14"/>
    </row>
    <row r="25" spans="24:24" ht="14.25" customHeight="1">
      <c r="X25" s="14"/>
    </row>
    <row r="26" spans="24:24" ht="14.25" customHeight="1">
      <c r="X26" s="14"/>
    </row>
    <row r="27" spans="24:24" ht="14.25" customHeight="1">
      <c r="X27" s="14"/>
    </row>
    <row r="28" spans="24:24" ht="14.25" customHeight="1">
      <c r="X28" s="14"/>
    </row>
    <row r="29" spans="24:24" ht="14.25" customHeight="1">
      <c r="X29" s="14"/>
    </row>
    <row r="30" spans="24:24" ht="14.25" customHeight="1">
      <c r="X30" s="14"/>
    </row>
    <row r="31" spans="24:24" ht="14.25" customHeight="1">
      <c r="X31" s="14"/>
    </row>
    <row r="32" spans="24:24" ht="14.25" customHeight="1">
      <c r="X32" s="14"/>
    </row>
    <row r="33" spans="24:24" ht="14.25" customHeight="1">
      <c r="X33" s="14"/>
    </row>
    <row r="34" spans="24:24" ht="14.25" customHeight="1">
      <c r="X34" s="14"/>
    </row>
    <row r="35" spans="24:24" ht="14.25" customHeight="1">
      <c r="X35" s="14"/>
    </row>
    <row r="36" spans="24:24" ht="14.25" customHeight="1">
      <c r="X36" s="14"/>
    </row>
    <row r="37" spans="24:24" ht="14.25" customHeight="1">
      <c r="X37" s="14"/>
    </row>
    <row r="38" spans="24:24" ht="14.25" customHeight="1">
      <c r="X38" s="14"/>
    </row>
    <row r="39" spans="24:24" ht="14.25" customHeight="1">
      <c r="X39" s="14"/>
    </row>
    <row r="40" spans="24:24" ht="14.25" customHeight="1">
      <c r="X40" s="14"/>
    </row>
    <row r="41" spans="24:24" ht="14.25" customHeight="1">
      <c r="X41" s="14"/>
    </row>
    <row r="42" spans="24:24" ht="14.25" customHeight="1">
      <c r="X42" s="14"/>
    </row>
    <row r="43" spans="24:24" ht="14.25" customHeight="1">
      <c r="X43" s="14"/>
    </row>
    <row r="44" spans="24:24" ht="14.25" customHeight="1">
      <c r="X44" s="14"/>
    </row>
    <row r="45" spans="24:24" ht="14.25" customHeight="1">
      <c r="X45" s="14"/>
    </row>
    <row r="46" spans="24:24" ht="14.25" customHeight="1">
      <c r="X46" s="14"/>
    </row>
    <row r="47" spans="24:24" ht="14.25" customHeight="1">
      <c r="X47" s="14"/>
    </row>
    <row r="48" spans="24:24" ht="14.25" customHeight="1">
      <c r="X48" s="14"/>
    </row>
    <row r="49" spans="24:24" ht="14.25" customHeight="1">
      <c r="X49" s="14"/>
    </row>
    <row r="50" spans="24:24" ht="14.25" customHeight="1">
      <c r="X50" s="14"/>
    </row>
    <row r="51" spans="24:24" ht="14.25" customHeight="1">
      <c r="X51" s="14"/>
    </row>
    <row r="52" spans="24:24" ht="14.25" customHeight="1">
      <c r="X52" s="14"/>
    </row>
    <row r="53" spans="24:24" ht="14.25" customHeight="1">
      <c r="X53" s="14"/>
    </row>
    <row r="54" spans="24:24" ht="14.25" customHeight="1">
      <c r="X54" s="14"/>
    </row>
    <row r="55" spans="24:24" ht="14.25" customHeight="1">
      <c r="X55" s="14"/>
    </row>
    <row r="56" spans="24:24" ht="14.25" customHeight="1">
      <c r="X56" s="14"/>
    </row>
    <row r="57" spans="24:24" ht="14.25" customHeight="1">
      <c r="X57" s="14"/>
    </row>
    <row r="58" spans="24:24" ht="14.25" customHeight="1">
      <c r="X58" s="14"/>
    </row>
    <row r="59" spans="24:24" ht="14.25" customHeight="1">
      <c r="X59" s="14"/>
    </row>
    <row r="60" spans="24:24" ht="14.25" customHeight="1">
      <c r="X60" s="14"/>
    </row>
    <row r="61" spans="24:24" ht="14.25" customHeight="1">
      <c r="X61" s="14"/>
    </row>
    <row r="62" spans="24:24" ht="14.25" customHeight="1">
      <c r="X62" s="14"/>
    </row>
    <row r="63" spans="24:24" ht="14.25" customHeight="1">
      <c r="X63" s="14"/>
    </row>
    <row r="64" spans="24:24" ht="14.25" customHeight="1">
      <c r="X64" s="14"/>
    </row>
    <row r="65" spans="24:24" ht="14.25" customHeight="1">
      <c r="X65" s="14"/>
    </row>
    <row r="66" spans="24:24" ht="14.25" customHeight="1">
      <c r="X66" s="14"/>
    </row>
    <row r="67" spans="24:24" ht="14.25" customHeight="1">
      <c r="X67" s="14"/>
    </row>
    <row r="68" spans="24:24" ht="14.25" customHeight="1">
      <c r="X68" s="14"/>
    </row>
    <row r="69" spans="24:24" ht="14.25" customHeight="1">
      <c r="X69" s="14"/>
    </row>
    <row r="70" spans="24:24" ht="14.25" customHeight="1">
      <c r="X70" s="14"/>
    </row>
    <row r="71" spans="24:24" ht="14.25" customHeight="1">
      <c r="X71" s="14"/>
    </row>
    <row r="72" spans="24:24" ht="14.25" customHeight="1">
      <c r="X72" s="14"/>
    </row>
    <row r="73" spans="24:24" ht="14.25" customHeight="1">
      <c r="X73" s="14"/>
    </row>
    <row r="74" spans="24:24" ht="14.25" customHeight="1">
      <c r="X74" s="14"/>
    </row>
    <row r="75" spans="24:24" ht="14.25" customHeight="1">
      <c r="X75" s="14"/>
    </row>
    <row r="76" spans="24:24" ht="14.25" customHeight="1">
      <c r="X76" s="14"/>
    </row>
    <row r="77" spans="24:24" ht="14.25" customHeight="1">
      <c r="X77" s="14"/>
    </row>
    <row r="78" spans="24:24" ht="14.25" customHeight="1">
      <c r="X78" s="14"/>
    </row>
    <row r="79" spans="24:24" ht="14.25" customHeight="1">
      <c r="X79" s="14"/>
    </row>
    <row r="80" spans="24:24" ht="14.25" customHeight="1">
      <c r="X80" s="14"/>
    </row>
    <row r="81" spans="24:24" ht="14.25" customHeight="1">
      <c r="X81" s="14"/>
    </row>
    <row r="82" spans="24:24" ht="14.25" customHeight="1">
      <c r="X82" s="14"/>
    </row>
    <row r="83" spans="24:24" ht="14.25" customHeight="1">
      <c r="X83" s="14"/>
    </row>
    <row r="84" spans="24:24" ht="14.25" customHeight="1">
      <c r="X84" s="14"/>
    </row>
    <row r="85" spans="24:24" ht="14.25" customHeight="1">
      <c r="X85" s="14"/>
    </row>
    <row r="86" spans="24:24" ht="14.25" customHeight="1">
      <c r="X86" s="14"/>
    </row>
    <row r="87" spans="24:24" ht="14.25" customHeight="1">
      <c r="X87" s="14"/>
    </row>
    <row r="88" spans="24:24" ht="14.25" customHeight="1">
      <c r="X88" s="14"/>
    </row>
    <row r="89" spans="24:24" ht="14.25" customHeight="1">
      <c r="X89" s="14"/>
    </row>
    <row r="90" spans="24:24" ht="14.25" customHeight="1">
      <c r="X90" s="14"/>
    </row>
    <row r="91" spans="24:24" ht="14.25" customHeight="1">
      <c r="X91" s="14"/>
    </row>
    <row r="92" spans="24:24" ht="14.25" customHeight="1">
      <c r="X92" s="14"/>
    </row>
    <row r="93" spans="24:24" ht="14.25" customHeight="1">
      <c r="X93" s="14"/>
    </row>
    <row r="94" spans="24:24" ht="14.25" customHeight="1">
      <c r="X94" s="14"/>
    </row>
    <row r="95" spans="24:24" ht="14.25" customHeight="1">
      <c r="X95" s="14"/>
    </row>
    <row r="96" spans="24:24" ht="14.25" customHeight="1">
      <c r="X96" s="14"/>
    </row>
    <row r="97" spans="24:24" ht="14.25" customHeight="1">
      <c r="X97" s="14"/>
    </row>
    <row r="98" spans="24:24" ht="14.25" customHeight="1">
      <c r="X98" s="14"/>
    </row>
    <row r="99" spans="24:24" ht="14.25" customHeight="1">
      <c r="X99" s="14"/>
    </row>
    <row r="100" spans="24:24" ht="14.25" customHeight="1">
      <c r="X100" s="14"/>
    </row>
    <row r="101" spans="24:24" ht="14.25" customHeight="1">
      <c r="X101" s="14"/>
    </row>
    <row r="102" spans="24:24" ht="14.25" customHeight="1">
      <c r="X102" s="14"/>
    </row>
    <row r="103" spans="24:24" ht="14.25" customHeight="1">
      <c r="X103" s="14"/>
    </row>
    <row r="104" spans="24:24" ht="14.25" customHeight="1">
      <c r="X104" s="14"/>
    </row>
    <row r="105" spans="24:24" ht="14.25" customHeight="1">
      <c r="X105" s="14"/>
    </row>
    <row r="106" spans="24:24" ht="14.25" customHeight="1">
      <c r="X106" s="14"/>
    </row>
    <row r="107" spans="24:24" ht="14.25" customHeight="1">
      <c r="X107" s="14"/>
    </row>
    <row r="108" spans="24:24" ht="14.25" customHeight="1">
      <c r="X108" s="14"/>
    </row>
    <row r="109" spans="24:24" ht="14.25" customHeight="1">
      <c r="X109" s="14"/>
    </row>
    <row r="110" spans="24:24" ht="14.25" customHeight="1">
      <c r="X110" s="14"/>
    </row>
    <row r="111" spans="24:24" ht="14.25" customHeight="1">
      <c r="X111" s="14"/>
    </row>
    <row r="112" spans="24:24" ht="14.25" customHeight="1">
      <c r="X112" s="14"/>
    </row>
    <row r="113" spans="24:24" ht="14.25" customHeight="1">
      <c r="X113" s="14"/>
    </row>
    <row r="114" spans="24:24" ht="14.25" customHeight="1">
      <c r="X114" s="14"/>
    </row>
    <row r="115" spans="24:24" ht="14.25" customHeight="1">
      <c r="X115" s="14"/>
    </row>
    <row r="116" spans="24:24" ht="14.25" customHeight="1">
      <c r="X116" s="14"/>
    </row>
    <row r="117" spans="24:24" ht="14.25" customHeight="1">
      <c r="X117" s="14"/>
    </row>
    <row r="118" spans="24:24" ht="14.25" customHeight="1">
      <c r="X118" s="14"/>
    </row>
    <row r="119" spans="24:24" ht="14.25" customHeight="1">
      <c r="X119" s="14"/>
    </row>
    <row r="120" spans="24:24" ht="14.25" customHeight="1">
      <c r="X120" s="14"/>
    </row>
    <row r="121" spans="24:24" ht="14.25" customHeight="1">
      <c r="X121" s="14"/>
    </row>
    <row r="122" spans="24:24" ht="14.25" customHeight="1">
      <c r="X122" s="14"/>
    </row>
    <row r="123" spans="24:24" ht="14.25" customHeight="1">
      <c r="X123" s="14"/>
    </row>
    <row r="124" spans="24:24" ht="14.25" customHeight="1">
      <c r="X124" s="14"/>
    </row>
    <row r="125" spans="24:24" ht="14.25" customHeight="1">
      <c r="X125" s="14"/>
    </row>
    <row r="126" spans="24:24" ht="14.25" customHeight="1">
      <c r="X126" s="14"/>
    </row>
    <row r="127" spans="24:24" ht="14.25" customHeight="1">
      <c r="X127" s="14"/>
    </row>
    <row r="128" spans="24:24" ht="14.25" customHeight="1">
      <c r="X128" s="14"/>
    </row>
    <row r="129" spans="24:24" ht="14.25" customHeight="1">
      <c r="X129" s="14"/>
    </row>
    <row r="130" spans="24:24" ht="14.25" customHeight="1">
      <c r="X130" s="14"/>
    </row>
    <row r="131" spans="24:24" ht="14.25" customHeight="1">
      <c r="X131" s="14"/>
    </row>
    <row r="132" spans="24:24" ht="14.25" customHeight="1">
      <c r="X132" s="14"/>
    </row>
    <row r="133" spans="24:24" ht="14.25" customHeight="1">
      <c r="X133" s="14"/>
    </row>
    <row r="134" spans="24:24" ht="14.25" customHeight="1">
      <c r="X134" s="14"/>
    </row>
    <row r="135" spans="24:24" ht="14.25" customHeight="1">
      <c r="X135" s="14"/>
    </row>
    <row r="136" spans="24:24" ht="14.25" customHeight="1">
      <c r="X136" s="14"/>
    </row>
    <row r="137" spans="24:24" ht="14.25" customHeight="1">
      <c r="X137" s="14"/>
    </row>
    <row r="138" spans="24:24" ht="14.25" customHeight="1">
      <c r="X138" s="14"/>
    </row>
    <row r="139" spans="24:24" ht="14.25" customHeight="1">
      <c r="X139" s="14"/>
    </row>
    <row r="140" spans="24:24" ht="14.25" customHeight="1">
      <c r="X140" s="14"/>
    </row>
    <row r="141" spans="24:24" ht="14.25" customHeight="1">
      <c r="X141" s="14"/>
    </row>
    <row r="142" spans="24:24" ht="14.25" customHeight="1">
      <c r="X142" s="14"/>
    </row>
    <row r="143" spans="24:24" ht="14.25" customHeight="1">
      <c r="X143" s="14"/>
    </row>
    <row r="144" spans="24:24" ht="14.25" customHeight="1">
      <c r="X144" s="14"/>
    </row>
    <row r="145" spans="24:24" ht="14.25" customHeight="1">
      <c r="X145" s="14"/>
    </row>
    <row r="146" spans="24:24" ht="14.25" customHeight="1">
      <c r="X146" s="14"/>
    </row>
    <row r="147" spans="24:24" ht="14.25" customHeight="1">
      <c r="X147" s="14"/>
    </row>
    <row r="148" spans="24:24" ht="14.25" customHeight="1">
      <c r="X148" s="14"/>
    </row>
    <row r="149" spans="24:24" ht="14.25" customHeight="1">
      <c r="X149" s="14"/>
    </row>
    <row r="150" spans="24:24" ht="14.25" customHeight="1">
      <c r="X150" s="14"/>
    </row>
    <row r="151" spans="24:24" ht="14.25" customHeight="1">
      <c r="X151" s="14"/>
    </row>
    <row r="152" spans="24:24" ht="14.25" customHeight="1">
      <c r="X152" s="14"/>
    </row>
    <row r="153" spans="24:24" ht="14.25" customHeight="1">
      <c r="X153" s="14"/>
    </row>
    <row r="154" spans="24:24" ht="14.25" customHeight="1">
      <c r="X154" s="14"/>
    </row>
    <row r="155" spans="24:24" ht="14.25" customHeight="1">
      <c r="X155" s="14"/>
    </row>
    <row r="156" spans="24:24" ht="14.25" customHeight="1">
      <c r="X156" s="14"/>
    </row>
    <row r="157" spans="24:24" ht="14.25" customHeight="1">
      <c r="X157" s="14"/>
    </row>
    <row r="158" spans="24:24" ht="14.25" customHeight="1">
      <c r="X158" s="14"/>
    </row>
    <row r="159" spans="24:24" ht="14.25" customHeight="1">
      <c r="X159" s="14"/>
    </row>
    <row r="160" spans="24:24" ht="14.25" customHeight="1">
      <c r="X160" s="14"/>
    </row>
    <row r="161" spans="24:24" ht="14.25" customHeight="1">
      <c r="X161" s="14"/>
    </row>
    <row r="162" spans="24:24" ht="14.25" customHeight="1">
      <c r="X162" s="14"/>
    </row>
    <row r="163" spans="24:24" ht="14.25" customHeight="1">
      <c r="X163" s="14"/>
    </row>
    <row r="164" spans="24:24" ht="14.25" customHeight="1">
      <c r="X164" s="14"/>
    </row>
    <row r="165" spans="24:24" ht="14.25" customHeight="1">
      <c r="X165" s="14"/>
    </row>
    <row r="166" spans="24:24" ht="14.25" customHeight="1">
      <c r="X166" s="14"/>
    </row>
    <row r="167" spans="24:24" ht="14.25" customHeight="1">
      <c r="X167" s="14"/>
    </row>
    <row r="168" spans="24:24" ht="14.25" customHeight="1">
      <c r="X168" s="14"/>
    </row>
    <row r="169" spans="24:24" ht="14.25" customHeight="1">
      <c r="X169" s="14"/>
    </row>
    <row r="170" spans="24:24" ht="14.25" customHeight="1">
      <c r="X170" s="14"/>
    </row>
    <row r="171" spans="24:24" ht="14.25" customHeight="1">
      <c r="X171" s="14"/>
    </row>
    <row r="172" spans="24:24" ht="14.25" customHeight="1">
      <c r="X172" s="14"/>
    </row>
    <row r="173" spans="24:24" ht="14.25" customHeight="1">
      <c r="X173" s="14"/>
    </row>
    <row r="174" spans="24:24" ht="14.25" customHeight="1">
      <c r="X174" s="14"/>
    </row>
    <row r="175" spans="24:24" ht="14.25" customHeight="1">
      <c r="X175" s="14"/>
    </row>
    <row r="176" spans="24:24" ht="14.25" customHeight="1">
      <c r="X176" s="14"/>
    </row>
    <row r="177" spans="24:24" ht="14.25" customHeight="1">
      <c r="X177" s="14"/>
    </row>
    <row r="178" spans="24:24" ht="14.25" customHeight="1">
      <c r="X178" s="14"/>
    </row>
    <row r="179" spans="24:24" ht="14.25" customHeight="1">
      <c r="X179" s="14"/>
    </row>
    <row r="180" spans="24:24" ht="14.25" customHeight="1">
      <c r="X180" s="14"/>
    </row>
    <row r="181" spans="24:24" ht="14.25" customHeight="1">
      <c r="X181" s="14"/>
    </row>
    <row r="182" spans="24:24" ht="14.25" customHeight="1">
      <c r="X182" s="14"/>
    </row>
    <row r="183" spans="24:24" ht="14.25" customHeight="1">
      <c r="X183" s="14"/>
    </row>
    <row r="184" spans="24:24" ht="14.25" customHeight="1">
      <c r="X184" s="14"/>
    </row>
    <row r="185" spans="24:24" ht="14.25" customHeight="1">
      <c r="X185" s="14"/>
    </row>
    <row r="186" spans="24:24" ht="14.25" customHeight="1">
      <c r="X186" s="14"/>
    </row>
    <row r="187" spans="24:24" ht="14.25" customHeight="1">
      <c r="X187" s="14"/>
    </row>
    <row r="188" spans="24:24" ht="14.25" customHeight="1">
      <c r="X188" s="14"/>
    </row>
    <row r="189" spans="24:24" ht="14.25" customHeight="1">
      <c r="X189" s="14"/>
    </row>
    <row r="190" spans="24:24" ht="14.25" customHeight="1">
      <c r="X190" s="14"/>
    </row>
    <row r="191" spans="24:24" ht="14.25" customHeight="1">
      <c r="X191" s="14"/>
    </row>
    <row r="192" spans="24:24" ht="14.25" customHeight="1">
      <c r="X192" s="14"/>
    </row>
    <row r="193" spans="24:24" ht="14.25" customHeight="1">
      <c r="X193" s="14"/>
    </row>
    <row r="194" spans="24:24" ht="14.25" customHeight="1">
      <c r="X194" s="14"/>
    </row>
    <row r="195" spans="24:24" ht="14.25" customHeight="1">
      <c r="X195" s="14"/>
    </row>
    <row r="196" spans="24:24" ht="14.25" customHeight="1">
      <c r="X196" s="14"/>
    </row>
    <row r="197" spans="24:24" ht="14.25" customHeight="1">
      <c r="X197" s="14"/>
    </row>
    <row r="198" spans="24:24" ht="14.25" customHeight="1">
      <c r="X198" s="14"/>
    </row>
    <row r="199" spans="24:24" ht="14.25" customHeight="1">
      <c r="X199" s="14"/>
    </row>
    <row r="200" spans="24:24" ht="14.25" customHeight="1">
      <c r="X200" s="14"/>
    </row>
    <row r="201" spans="24:24" ht="14.25" customHeight="1">
      <c r="X201" s="14"/>
    </row>
    <row r="202" spans="24:24" ht="14.25" customHeight="1">
      <c r="X202" s="14"/>
    </row>
    <row r="203" spans="24:24" ht="14.25" customHeight="1">
      <c r="X203" s="14"/>
    </row>
    <row r="204" spans="24:24" ht="14.25" customHeight="1">
      <c r="X204" s="14"/>
    </row>
    <row r="205" spans="24:24" ht="14.25" customHeight="1">
      <c r="X205" s="14"/>
    </row>
    <row r="206" spans="24:24" ht="14.25" customHeight="1">
      <c r="X206" s="14"/>
    </row>
    <row r="207" spans="24:24" ht="14.25" customHeight="1">
      <c r="X207" s="14"/>
    </row>
    <row r="208" spans="24:24" ht="14.25" customHeight="1">
      <c r="X208" s="14"/>
    </row>
    <row r="209" spans="24:24" ht="14.25" customHeight="1">
      <c r="X209" s="14"/>
    </row>
    <row r="210" spans="24:24" ht="14.25" customHeight="1">
      <c r="X210" s="14"/>
    </row>
    <row r="211" spans="24:24" ht="14.25" customHeight="1">
      <c r="X211" s="14"/>
    </row>
    <row r="212" spans="24:24" ht="14.25" customHeight="1">
      <c r="X212" s="14"/>
    </row>
    <row r="213" spans="24:24" ht="14.25" customHeight="1">
      <c r="X213" s="14"/>
    </row>
    <row r="214" spans="24:24" ht="14.25" customHeight="1">
      <c r="X214" s="14"/>
    </row>
    <row r="215" spans="24:24" ht="14.25" customHeight="1">
      <c r="X215" s="14"/>
    </row>
    <row r="216" spans="24:24" ht="14.25" customHeight="1">
      <c r="X216" s="14"/>
    </row>
    <row r="217" spans="24:24" ht="14.25" customHeight="1">
      <c r="X217" s="14"/>
    </row>
    <row r="218" spans="24:24" ht="14.25" customHeight="1">
      <c r="X218" s="14"/>
    </row>
    <row r="219" spans="24:24" ht="14.25" customHeight="1">
      <c r="X219" s="14"/>
    </row>
    <row r="220" spans="24:24" ht="14.25" customHeight="1">
      <c r="X220" s="14"/>
    </row>
    <row r="221" spans="24:24" ht="14.25" customHeight="1">
      <c r="X221" s="14"/>
    </row>
    <row r="222" spans="24:24" ht="14.25" customHeight="1">
      <c r="X222" s="14"/>
    </row>
    <row r="223" spans="24:24" ht="14.25" customHeight="1">
      <c r="X223" s="14"/>
    </row>
    <row r="224" spans="24:24" ht="14.25" customHeight="1">
      <c r="X224" s="14"/>
    </row>
    <row r="225" spans="24:24" ht="14.25" customHeight="1">
      <c r="X225" s="14"/>
    </row>
    <row r="226" spans="24:24" ht="14.25" customHeight="1">
      <c r="X226" s="14"/>
    </row>
    <row r="227" spans="24:24" ht="14.25" customHeight="1">
      <c r="X227" s="14"/>
    </row>
    <row r="228" spans="24:24" ht="14.25" customHeight="1">
      <c r="X228" s="14"/>
    </row>
    <row r="229" spans="24:24" ht="14.25" customHeight="1">
      <c r="X229" s="14"/>
    </row>
    <row r="230" spans="24:24" ht="14.25" customHeight="1">
      <c r="X230" s="14"/>
    </row>
    <row r="231" spans="24:24" ht="14.25" customHeight="1">
      <c r="X231" s="14"/>
    </row>
    <row r="232" spans="24:24" ht="14.25" customHeight="1">
      <c r="X232" s="14"/>
    </row>
    <row r="233" spans="24:24" ht="14.25" customHeight="1">
      <c r="X233" s="14"/>
    </row>
    <row r="234" spans="24:24" ht="14.25" customHeight="1">
      <c r="X234" s="14"/>
    </row>
    <row r="235" spans="24:24" ht="14.25" customHeight="1">
      <c r="X235" s="14"/>
    </row>
    <row r="236" spans="24:24" ht="14.25" customHeight="1">
      <c r="X236" s="14"/>
    </row>
    <row r="237" spans="24:24" ht="14.25" customHeight="1">
      <c r="X237" s="14"/>
    </row>
    <row r="238" spans="24:24" ht="14.25" customHeight="1">
      <c r="X238" s="14"/>
    </row>
    <row r="239" spans="24:24" ht="14.25" customHeight="1">
      <c r="X239" s="14"/>
    </row>
    <row r="240" spans="24:24" ht="14.25" customHeight="1">
      <c r="X240" s="14"/>
    </row>
    <row r="241" spans="24:24" ht="14.25" customHeight="1">
      <c r="X241" s="14"/>
    </row>
    <row r="242" spans="24:24" ht="14.25" customHeight="1">
      <c r="X242" s="14"/>
    </row>
    <row r="243" spans="24:24" ht="14.25" customHeight="1">
      <c r="X243" s="14"/>
    </row>
    <row r="244" spans="24:24" ht="14.25" customHeight="1">
      <c r="X244" s="14"/>
    </row>
    <row r="245" spans="24:24" ht="14.25" customHeight="1">
      <c r="X245" s="14"/>
    </row>
    <row r="246" spans="24:24" ht="14.25" customHeight="1">
      <c r="X246" s="14"/>
    </row>
    <row r="247" spans="24:24" ht="14.25" customHeight="1">
      <c r="X247" s="14"/>
    </row>
    <row r="248" spans="24:24" ht="14.25" customHeight="1">
      <c r="X248" s="14"/>
    </row>
    <row r="249" spans="24:24" ht="14.25" customHeight="1">
      <c r="X249" s="14"/>
    </row>
    <row r="250" spans="24:24" ht="14.25" customHeight="1">
      <c r="X250" s="14"/>
    </row>
    <row r="251" spans="24:24" ht="14.25" customHeight="1">
      <c r="X251" s="14"/>
    </row>
    <row r="252" spans="24:24" ht="14.25" customHeight="1">
      <c r="X252" s="14"/>
    </row>
    <row r="253" spans="24:24" ht="14.25" customHeight="1">
      <c r="X253" s="14"/>
    </row>
    <row r="254" spans="24:24" ht="14.25" customHeight="1">
      <c r="X254" s="14"/>
    </row>
    <row r="255" spans="24:24" ht="14.25" customHeight="1">
      <c r="X255" s="14"/>
    </row>
    <row r="256" spans="24:24" ht="14.25" customHeight="1">
      <c r="X256" s="14"/>
    </row>
    <row r="257" spans="24:24" ht="14.25" customHeight="1">
      <c r="X257" s="14"/>
    </row>
    <row r="258" spans="24:24" ht="14.25" customHeight="1">
      <c r="X258" s="14"/>
    </row>
    <row r="259" spans="24:24" ht="14.25" customHeight="1">
      <c r="X259" s="14"/>
    </row>
    <row r="260" spans="24:24" ht="14.25" customHeight="1">
      <c r="X260" s="14"/>
    </row>
    <row r="261" spans="24:24" ht="14.25" customHeight="1">
      <c r="X261" s="14"/>
    </row>
    <row r="262" spans="24:24" ht="14.25" customHeight="1">
      <c r="X262" s="14"/>
    </row>
    <row r="263" spans="24:24" ht="14.25" customHeight="1">
      <c r="X263" s="14"/>
    </row>
    <row r="264" spans="24:24" ht="14.25" customHeight="1">
      <c r="X264" s="14"/>
    </row>
    <row r="265" spans="24:24" ht="14.25" customHeight="1">
      <c r="X265" s="14"/>
    </row>
    <row r="266" spans="24:24" ht="14.25" customHeight="1">
      <c r="X266" s="14"/>
    </row>
    <row r="267" spans="24:24" ht="14.25" customHeight="1">
      <c r="X267" s="14"/>
    </row>
    <row r="268" spans="24:24" ht="14.25" customHeight="1">
      <c r="X268" s="14"/>
    </row>
    <row r="269" spans="24:24" ht="14.25" customHeight="1">
      <c r="X269" s="14"/>
    </row>
    <row r="270" spans="24:24" ht="14.25" customHeight="1">
      <c r="X270" s="14"/>
    </row>
    <row r="271" spans="24:24" ht="14.25" customHeight="1">
      <c r="X271" s="14"/>
    </row>
    <row r="272" spans="24:24" ht="14.25" customHeight="1">
      <c r="X272" s="14"/>
    </row>
    <row r="273" spans="24:24" ht="14.25" customHeight="1">
      <c r="X273" s="14"/>
    </row>
    <row r="274" spans="24:24" ht="14.25" customHeight="1">
      <c r="X274" s="14"/>
    </row>
    <row r="275" spans="24:24" ht="14.25" customHeight="1">
      <c r="X275" s="14"/>
    </row>
    <row r="276" spans="24:24" ht="14.25" customHeight="1">
      <c r="X276" s="14"/>
    </row>
    <row r="277" spans="24:24" ht="14.25" customHeight="1">
      <c r="X277" s="14"/>
    </row>
    <row r="278" spans="24:24" ht="14.25" customHeight="1">
      <c r="X278" s="14"/>
    </row>
    <row r="279" spans="24:24" ht="14.25" customHeight="1">
      <c r="X279" s="14"/>
    </row>
    <row r="280" spans="24:24" ht="14.25" customHeight="1">
      <c r="X280" s="14"/>
    </row>
    <row r="281" spans="24:24" ht="14.25" customHeight="1">
      <c r="X281" s="14"/>
    </row>
    <row r="282" spans="24:24" ht="14.25" customHeight="1">
      <c r="X282" s="14"/>
    </row>
    <row r="283" spans="24:24" ht="14.25" customHeight="1">
      <c r="X283" s="14"/>
    </row>
    <row r="284" spans="24:24" ht="14.25" customHeight="1">
      <c r="X284" s="14"/>
    </row>
    <row r="285" spans="24:24" ht="14.25" customHeight="1">
      <c r="X285" s="14"/>
    </row>
    <row r="286" spans="24:24" ht="14.25" customHeight="1">
      <c r="X286" s="14"/>
    </row>
    <row r="287" spans="24:24" ht="14.25" customHeight="1">
      <c r="X287" s="14"/>
    </row>
    <row r="288" spans="24:24" ht="14.25" customHeight="1">
      <c r="X288" s="14"/>
    </row>
    <row r="289" spans="24:24" ht="14.25" customHeight="1">
      <c r="X289" s="14"/>
    </row>
    <row r="290" spans="24:24" ht="14.25" customHeight="1">
      <c r="X290" s="14"/>
    </row>
    <row r="291" spans="24:24" ht="14.25" customHeight="1">
      <c r="X291" s="14"/>
    </row>
    <row r="292" spans="24:24" ht="14.25" customHeight="1">
      <c r="X292" s="14"/>
    </row>
    <row r="293" spans="24:24" ht="14.25" customHeight="1">
      <c r="X293" s="14"/>
    </row>
    <row r="294" spans="24:24" ht="14.25" customHeight="1">
      <c r="X294" s="14"/>
    </row>
    <row r="295" spans="24:24" ht="14.25" customHeight="1">
      <c r="X295" s="14"/>
    </row>
    <row r="296" spans="24:24" ht="14.25" customHeight="1">
      <c r="X296" s="14"/>
    </row>
    <row r="297" spans="24:24" ht="14.25" customHeight="1">
      <c r="X297" s="14"/>
    </row>
    <row r="298" spans="24:24" ht="14.25" customHeight="1">
      <c r="X298" s="14"/>
    </row>
    <row r="299" spans="24:24" ht="14.25" customHeight="1">
      <c r="X299" s="14"/>
    </row>
    <row r="300" spans="24:24" ht="14.25" customHeight="1">
      <c r="X300" s="14"/>
    </row>
    <row r="301" spans="24:24" ht="14.25" customHeight="1">
      <c r="X301" s="14"/>
    </row>
    <row r="302" spans="24:24" ht="14.25" customHeight="1">
      <c r="X302" s="14"/>
    </row>
    <row r="303" spans="24:24" ht="14.25" customHeight="1">
      <c r="X303" s="14"/>
    </row>
    <row r="304" spans="24:24" ht="14.25" customHeight="1">
      <c r="X304" s="14"/>
    </row>
    <row r="305" spans="24:24" ht="14.25" customHeight="1">
      <c r="X305" s="14"/>
    </row>
    <row r="306" spans="24:24" ht="14.25" customHeight="1">
      <c r="X306" s="14"/>
    </row>
    <row r="307" spans="24:24" ht="14.25" customHeight="1">
      <c r="X307" s="14"/>
    </row>
    <row r="308" spans="24:24" ht="14.25" customHeight="1">
      <c r="X308" s="14"/>
    </row>
    <row r="309" spans="24:24" ht="14.25" customHeight="1">
      <c r="X309" s="14"/>
    </row>
    <row r="310" spans="24:24" ht="14.25" customHeight="1">
      <c r="X310" s="14"/>
    </row>
    <row r="311" spans="24:24" ht="14.25" customHeight="1">
      <c r="X311" s="14"/>
    </row>
    <row r="312" spans="24:24" ht="14.25" customHeight="1">
      <c r="X312" s="14"/>
    </row>
    <row r="313" spans="24:24" ht="14.25" customHeight="1">
      <c r="X313" s="14"/>
    </row>
    <row r="314" spans="24:24" ht="14.25" customHeight="1">
      <c r="X314" s="14"/>
    </row>
    <row r="315" spans="24:24" ht="14.25" customHeight="1">
      <c r="X315" s="14"/>
    </row>
    <row r="316" spans="24:24" ht="14.25" customHeight="1">
      <c r="X316" s="14"/>
    </row>
    <row r="317" spans="24:24" ht="14.25" customHeight="1">
      <c r="X317" s="14"/>
    </row>
    <row r="318" spans="24:24" ht="14.25" customHeight="1">
      <c r="X318" s="14"/>
    </row>
    <row r="319" spans="24:24" ht="14.25" customHeight="1">
      <c r="X319" s="14"/>
    </row>
    <row r="320" spans="24:24" ht="14.25" customHeight="1">
      <c r="X320" s="14"/>
    </row>
    <row r="321" spans="24:24" ht="14.25" customHeight="1">
      <c r="X321" s="14"/>
    </row>
    <row r="322" spans="24:24" ht="14.25" customHeight="1">
      <c r="X322" s="14"/>
    </row>
    <row r="323" spans="24:24" ht="14.25" customHeight="1">
      <c r="X323" s="14"/>
    </row>
    <row r="324" spans="24:24" ht="14.25" customHeight="1">
      <c r="X324" s="14"/>
    </row>
    <row r="325" spans="24:24" ht="14.25" customHeight="1">
      <c r="X325" s="14"/>
    </row>
    <row r="326" spans="24:24" ht="14.25" customHeight="1">
      <c r="X326" s="14"/>
    </row>
    <row r="327" spans="24:24" ht="14.25" customHeight="1">
      <c r="X327" s="14"/>
    </row>
    <row r="328" spans="24:24" ht="14.25" customHeight="1">
      <c r="X328" s="14"/>
    </row>
    <row r="329" spans="24:24" ht="14.25" customHeight="1">
      <c r="X329" s="14"/>
    </row>
    <row r="330" spans="24:24" ht="14.25" customHeight="1">
      <c r="X330" s="14"/>
    </row>
    <row r="331" spans="24:24" ht="14.25" customHeight="1">
      <c r="X331" s="14"/>
    </row>
    <row r="332" spans="24:24" ht="14.25" customHeight="1">
      <c r="X332" s="14"/>
    </row>
    <row r="333" spans="24:24" ht="14.25" customHeight="1">
      <c r="X333" s="14"/>
    </row>
    <row r="334" spans="24:24" ht="14.25" customHeight="1">
      <c r="X334" s="14"/>
    </row>
    <row r="335" spans="24:24" ht="14.25" customHeight="1">
      <c r="X335" s="14"/>
    </row>
    <row r="336" spans="24:24" ht="14.25" customHeight="1">
      <c r="X336" s="14"/>
    </row>
    <row r="337" spans="24:24" ht="14.25" customHeight="1">
      <c r="X337" s="14"/>
    </row>
    <row r="338" spans="24:24" ht="14.25" customHeight="1">
      <c r="X338" s="14"/>
    </row>
    <row r="339" spans="24:24" ht="14.25" customHeight="1">
      <c r="X339" s="14"/>
    </row>
    <row r="340" spans="24:24" ht="14.25" customHeight="1">
      <c r="X340" s="14"/>
    </row>
    <row r="341" spans="24:24" ht="14.25" customHeight="1">
      <c r="X341" s="14"/>
    </row>
    <row r="342" spans="24:24" ht="14.25" customHeight="1">
      <c r="X342" s="14"/>
    </row>
    <row r="343" spans="24:24" ht="14.25" customHeight="1">
      <c r="X343" s="14"/>
    </row>
    <row r="344" spans="24:24" ht="14.25" customHeight="1">
      <c r="X344" s="14"/>
    </row>
    <row r="345" spans="24:24" ht="14.25" customHeight="1">
      <c r="X345" s="14"/>
    </row>
    <row r="346" spans="24:24" ht="14.25" customHeight="1">
      <c r="X346" s="14"/>
    </row>
    <row r="347" spans="24:24" ht="14.25" customHeight="1">
      <c r="X347" s="14"/>
    </row>
    <row r="348" spans="24:24" ht="14.25" customHeight="1">
      <c r="X348" s="14"/>
    </row>
    <row r="349" spans="24:24" ht="14.25" customHeight="1">
      <c r="X349" s="14"/>
    </row>
    <row r="350" spans="24:24" ht="14.25" customHeight="1">
      <c r="X350" s="14"/>
    </row>
    <row r="351" spans="24:24" ht="14.25" customHeight="1">
      <c r="X351" s="14"/>
    </row>
    <row r="352" spans="24:24" ht="14.25" customHeight="1">
      <c r="X352" s="14"/>
    </row>
    <row r="353" spans="24:24" ht="14.25" customHeight="1">
      <c r="X353" s="14"/>
    </row>
    <row r="354" spans="24:24" ht="14.25" customHeight="1">
      <c r="X354" s="14"/>
    </row>
    <row r="355" spans="24:24" ht="14.25" customHeight="1">
      <c r="X355" s="14"/>
    </row>
    <row r="356" spans="24:24" ht="14.25" customHeight="1">
      <c r="X356" s="14"/>
    </row>
    <row r="357" spans="24:24" ht="14.25" customHeight="1">
      <c r="X357" s="14"/>
    </row>
    <row r="358" spans="24:24" ht="14.25" customHeight="1">
      <c r="X358" s="14"/>
    </row>
    <row r="359" spans="24:24" ht="14.25" customHeight="1">
      <c r="X359" s="14"/>
    </row>
    <row r="360" spans="24:24" ht="14.25" customHeight="1">
      <c r="X360" s="14"/>
    </row>
    <row r="361" spans="24:24" ht="14.25" customHeight="1">
      <c r="X361" s="14"/>
    </row>
    <row r="362" spans="24:24" ht="14.25" customHeight="1">
      <c r="X362" s="14"/>
    </row>
    <row r="363" spans="24:24" ht="14.25" customHeight="1">
      <c r="X363" s="14"/>
    </row>
    <row r="364" spans="24:24" ht="14.25" customHeight="1">
      <c r="X364" s="14"/>
    </row>
    <row r="365" spans="24:24" ht="14.25" customHeight="1">
      <c r="X365" s="14"/>
    </row>
    <row r="366" spans="24:24" ht="14.25" customHeight="1">
      <c r="X366" s="14"/>
    </row>
    <row r="367" spans="24:24" ht="14.25" customHeight="1">
      <c r="X367" s="14"/>
    </row>
    <row r="368" spans="24:24" ht="14.25" customHeight="1">
      <c r="X368" s="14"/>
    </row>
    <row r="369" spans="24:24" ht="14.25" customHeight="1">
      <c r="X369" s="14"/>
    </row>
    <row r="370" spans="24:24" ht="14.25" customHeight="1">
      <c r="X370" s="14"/>
    </row>
    <row r="371" spans="24:24" ht="14.25" customHeight="1">
      <c r="X371" s="14"/>
    </row>
    <row r="372" spans="24:24" ht="14.25" customHeight="1">
      <c r="X372" s="14"/>
    </row>
    <row r="373" spans="24:24" ht="14.25" customHeight="1">
      <c r="X373" s="14"/>
    </row>
    <row r="374" spans="24:24" ht="14.25" customHeight="1">
      <c r="X374" s="14"/>
    </row>
    <row r="375" spans="24:24" ht="14.25" customHeight="1">
      <c r="X375" s="14"/>
    </row>
    <row r="376" spans="24:24" ht="14.25" customHeight="1">
      <c r="X376" s="14"/>
    </row>
    <row r="377" spans="24:24" ht="14.25" customHeight="1">
      <c r="X377" s="14"/>
    </row>
    <row r="378" spans="24:24" ht="14.25" customHeight="1">
      <c r="X378" s="14"/>
    </row>
    <row r="379" spans="24:24" ht="14.25" customHeight="1">
      <c r="X379" s="14"/>
    </row>
    <row r="380" spans="24:24" ht="14.25" customHeight="1">
      <c r="X380" s="14"/>
    </row>
    <row r="381" spans="24:24" ht="14.25" customHeight="1">
      <c r="X381" s="14"/>
    </row>
    <row r="382" spans="24:24" ht="14.25" customHeight="1">
      <c r="X382" s="14"/>
    </row>
    <row r="383" spans="24:24" ht="14.25" customHeight="1">
      <c r="X383" s="14"/>
    </row>
    <row r="384" spans="24:24" ht="14.25" customHeight="1">
      <c r="X384" s="14"/>
    </row>
    <row r="385" spans="24:24" ht="14.25" customHeight="1">
      <c r="X385" s="14"/>
    </row>
    <row r="386" spans="24:24" ht="14.25" customHeight="1">
      <c r="X386" s="14"/>
    </row>
    <row r="387" spans="24:24" ht="14.25" customHeight="1">
      <c r="X387" s="14"/>
    </row>
    <row r="388" spans="24:24" ht="14.25" customHeight="1">
      <c r="X388" s="14"/>
    </row>
    <row r="389" spans="24:24" ht="14.25" customHeight="1">
      <c r="X389" s="14"/>
    </row>
    <row r="390" spans="24:24" ht="14.25" customHeight="1">
      <c r="X390" s="14"/>
    </row>
    <row r="391" spans="24:24" ht="14.25" customHeight="1">
      <c r="X391" s="14"/>
    </row>
    <row r="392" spans="24:24" ht="14.25" customHeight="1">
      <c r="X392" s="14"/>
    </row>
    <row r="393" spans="24:24" ht="14.25" customHeight="1">
      <c r="X393" s="14"/>
    </row>
    <row r="394" spans="24:24" ht="14.25" customHeight="1">
      <c r="X394" s="14"/>
    </row>
    <row r="395" spans="24:24" ht="14.25" customHeight="1">
      <c r="X395" s="14"/>
    </row>
    <row r="396" spans="24:24" ht="14.25" customHeight="1">
      <c r="X396" s="14"/>
    </row>
    <row r="397" spans="24:24" ht="14.25" customHeight="1">
      <c r="X397" s="14"/>
    </row>
    <row r="398" spans="24:24" ht="14.25" customHeight="1">
      <c r="X398" s="14"/>
    </row>
    <row r="399" spans="24:24" ht="14.25" customHeight="1">
      <c r="X399" s="14"/>
    </row>
    <row r="400" spans="24:24" ht="14.25" customHeight="1">
      <c r="X400" s="14"/>
    </row>
    <row r="401" spans="24:24" ht="14.25" customHeight="1">
      <c r="X401" s="14"/>
    </row>
    <row r="402" spans="24:24" ht="14.25" customHeight="1">
      <c r="X402" s="14"/>
    </row>
    <row r="403" spans="24:24" ht="14.25" customHeight="1">
      <c r="X403" s="14"/>
    </row>
    <row r="404" spans="24:24" ht="14.25" customHeight="1">
      <c r="X404" s="14"/>
    </row>
    <row r="405" spans="24:24" ht="14.25" customHeight="1">
      <c r="X405" s="14"/>
    </row>
    <row r="406" spans="24:24" ht="14.25" customHeight="1">
      <c r="X406" s="14"/>
    </row>
    <row r="407" spans="24:24" ht="14.25" customHeight="1">
      <c r="X407" s="14"/>
    </row>
    <row r="408" spans="24:24" ht="14.25" customHeight="1">
      <c r="X408" s="14"/>
    </row>
    <row r="409" spans="24:24" ht="14.25" customHeight="1">
      <c r="X409" s="14"/>
    </row>
    <row r="410" spans="24:24" ht="14.25" customHeight="1">
      <c r="X410" s="14"/>
    </row>
    <row r="411" spans="24:24" ht="14.25" customHeight="1">
      <c r="X411" s="14"/>
    </row>
    <row r="412" spans="24:24" ht="14.25" customHeight="1">
      <c r="X412" s="14"/>
    </row>
    <row r="413" spans="24:24" ht="14.25" customHeight="1">
      <c r="X413" s="14"/>
    </row>
    <row r="414" spans="24:24" ht="14.25" customHeight="1">
      <c r="X414" s="14"/>
    </row>
    <row r="415" spans="24:24" ht="14.25" customHeight="1">
      <c r="X415" s="14"/>
    </row>
    <row r="416" spans="24:24" ht="14.25" customHeight="1">
      <c r="X416" s="14"/>
    </row>
    <row r="417" spans="24:24" ht="14.25" customHeight="1">
      <c r="X417" s="14"/>
    </row>
    <row r="418" spans="24:24" ht="14.25" customHeight="1">
      <c r="X418" s="14"/>
    </row>
    <row r="419" spans="24:24" ht="14.25" customHeight="1">
      <c r="X419" s="14"/>
    </row>
    <row r="420" spans="24:24" ht="14.25" customHeight="1">
      <c r="X420" s="14"/>
    </row>
    <row r="421" spans="24:24" ht="14.25" customHeight="1">
      <c r="X421" s="14"/>
    </row>
    <row r="422" spans="24:24" ht="14.25" customHeight="1">
      <c r="X422" s="14"/>
    </row>
    <row r="423" spans="24:24" ht="14.25" customHeight="1">
      <c r="X423" s="14"/>
    </row>
    <row r="424" spans="24:24" ht="14.25" customHeight="1">
      <c r="X424" s="14"/>
    </row>
    <row r="425" spans="24:24" ht="14.25" customHeight="1">
      <c r="X425" s="14"/>
    </row>
    <row r="426" spans="24:24" ht="14.25" customHeight="1">
      <c r="X426" s="14"/>
    </row>
    <row r="427" spans="24:24" ht="14.25" customHeight="1">
      <c r="X427" s="14"/>
    </row>
    <row r="428" spans="24:24" ht="14.25" customHeight="1">
      <c r="X428" s="14"/>
    </row>
    <row r="429" spans="24:24" ht="14.25" customHeight="1">
      <c r="X429" s="14"/>
    </row>
    <row r="430" spans="24:24" ht="14.25" customHeight="1">
      <c r="X430" s="14"/>
    </row>
    <row r="431" spans="24:24" ht="14.25" customHeight="1">
      <c r="X431" s="14"/>
    </row>
    <row r="432" spans="24:24" ht="14.25" customHeight="1">
      <c r="X432" s="14"/>
    </row>
    <row r="433" spans="24:24" ht="14.25" customHeight="1">
      <c r="X433" s="14"/>
    </row>
    <row r="434" spans="24:24" ht="14.25" customHeight="1">
      <c r="X434" s="14"/>
    </row>
    <row r="435" spans="24:24" ht="14.25" customHeight="1">
      <c r="X435" s="14"/>
    </row>
    <row r="436" spans="24:24" ht="14.25" customHeight="1">
      <c r="X436" s="14"/>
    </row>
    <row r="437" spans="24:24" ht="14.25" customHeight="1">
      <c r="X437" s="14"/>
    </row>
    <row r="438" spans="24:24" ht="14.25" customHeight="1">
      <c r="X438" s="14"/>
    </row>
    <row r="439" spans="24:24" ht="14.25" customHeight="1">
      <c r="X439" s="14"/>
    </row>
    <row r="440" spans="24:24" ht="14.25" customHeight="1">
      <c r="X440" s="14"/>
    </row>
    <row r="441" spans="24:24" ht="14.25" customHeight="1">
      <c r="X441" s="14"/>
    </row>
    <row r="442" spans="24:24" ht="14.25" customHeight="1">
      <c r="X442" s="14"/>
    </row>
    <row r="443" spans="24:24" ht="14.25" customHeight="1">
      <c r="X443" s="14"/>
    </row>
    <row r="444" spans="24:24" ht="14.25" customHeight="1">
      <c r="X444" s="14"/>
    </row>
    <row r="445" spans="24:24" ht="14.25" customHeight="1">
      <c r="X445" s="14"/>
    </row>
    <row r="446" spans="24:24" ht="14.25" customHeight="1">
      <c r="X446" s="14"/>
    </row>
    <row r="447" spans="24:24" ht="14.25" customHeight="1">
      <c r="X447" s="14"/>
    </row>
    <row r="448" spans="24:24" ht="14.25" customHeight="1">
      <c r="X448" s="14"/>
    </row>
    <row r="449" spans="24:24" ht="14.25" customHeight="1">
      <c r="X449" s="14"/>
    </row>
    <row r="450" spans="24:24" ht="14.25" customHeight="1">
      <c r="X450" s="14"/>
    </row>
    <row r="451" spans="24:24" ht="14.25" customHeight="1">
      <c r="X451" s="14"/>
    </row>
    <row r="452" spans="24:24" ht="14.25" customHeight="1">
      <c r="X452" s="14"/>
    </row>
    <row r="453" spans="24:24" ht="14.25" customHeight="1">
      <c r="X453" s="14"/>
    </row>
    <row r="454" spans="24:24" ht="14.25" customHeight="1">
      <c r="X454" s="14"/>
    </row>
    <row r="455" spans="24:24" ht="14.25" customHeight="1">
      <c r="X455" s="14"/>
    </row>
    <row r="456" spans="24:24" ht="14.25" customHeight="1">
      <c r="X456" s="14"/>
    </row>
    <row r="457" spans="24:24" ht="14.25" customHeight="1">
      <c r="X457" s="14"/>
    </row>
    <row r="458" spans="24:24" ht="14.25" customHeight="1">
      <c r="X458" s="14"/>
    </row>
    <row r="459" spans="24:24" ht="14.25" customHeight="1">
      <c r="X459" s="14"/>
    </row>
    <row r="460" spans="24:24" ht="14.25" customHeight="1">
      <c r="X460" s="14"/>
    </row>
    <row r="461" spans="24:24" ht="14.25" customHeight="1">
      <c r="X461" s="14"/>
    </row>
    <row r="462" spans="24:24" ht="14.25" customHeight="1">
      <c r="X462" s="14"/>
    </row>
    <row r="463" spans="24:24" ht="14.25" customHeight="1">
      <c r="X463" s="14"/>
    </row>
    <row r="464" spans="24:24" ht="14.25" customHeight="1">
      <c r="X464" s="14"/>
    </row>
    <row r="465" spans="24:24" ht="14.25" customHeight="1">
      <c r="X465" s="14"/>
    </row>
    <row r="466" spans="24:24" ht="14.25" customHeight="1">
      <c r="X466" s="14"/>
    </row>
    <row r="467" spans="24:24" ht="14.25" customHeight="1">
      <c r="X467" s="14"/>
    </row>
    <row r="468" spans="24:24" ht="14.25" customHeight="1">
      <c r="X468" s="14"/>
    </row>
    <row r="469" spans="24:24" ht="14.25" customHeight="1">
      <c r="X469" s="14"/>
    </row>
    <row r="470" spans="24:24" ht="14.25" customHeight="1">
      <c r="X470" s="14"/>
    </row>
    <row r="471" spans="24:24" ht="14.25" customHeight="1">
      <c r="X471" s="14"/>
    </row>
    <row r="472" spans="24:24" ht="14.25" customHeight="1">
      <c r="X472" s="14"/>
    </row>
    <row r="473" spans="24:24" ht="14.25" customHeight="1">
      <c r="X473" s="14"/>
    </row>
    <row r="474" spans="24:24" ht="14.25" customHeight="1">
      <c r="X474" s="14"/>
    </row>
    <row r="475" spans="24:24" ht="14.25" customHeight="1">
      <c r="X475" s="14"/>
    </row>
    <row r="476" spans="24:24" ht="14.25" customHeight="1">
      <c r="X476" s="14"/>
    </row>
    <row r="477" spans="24:24" ht="14.25" customHeight="1">
      <c r="X477" s="14"/>
    </row>
    <row r="478" spans="24:24" ht="14.25" customHeight="1">
      <c r="X478" s="14"/>
    </row>
    <row r="479" spans="24:24" ht="14.25" customHeight="1">
      <c r="X479" s="14"/>
    </row>
    <row r="480" spans="24:24" ht="14.25" customHeight="1">
      <c r="X480" s="14"/>
    </row>
    <row r="481" spans="24:24" ht="14.25" customHeight="1">
      <c r="X481" s="14"/>
    </row>
    <row r="482" spans="24:24" ht="14.25" customHeight="1">
      <c r="X482" s="14"/>
    </row>
    <row r="483" spans="24:24" ht="14.25" customHeight="1">
      <c r="X483" s="14"/>
    </row>
    <row r="484" spans="24:24" ht="14.25" customHeight="1">
      <c r="X484" s="14"/>
    </row>
    <row r="485" spans="24:24" ht="14.25" customHeight="1">
      <c r="X485" s="14"/>
    </row>
    <row r="486" spans="24:24" ht="14.25" customHeight="1">
      <c r="X486" s="14"/>
    </row>
    <row r="487" spans="24:24" ht="14.25" customHeight="1">
      <c r="X487" s="14"/>
    </row>
    <row r="488" spans="24:24" ht="14.25" customHeight="1">
      <c r="X488" s="14"/>
    </row>
    <row r="489" spans="24:24" ht="14.25" customHeight="1">
      <c r="X489" s="14"/>
    </row>
    <row r="490" spans="24:24" ht="14.25" customHeight="1">
      <c r="X490" s="14"/>
    </row>
    <row r="491" spans="24:24" ht="14.25" customHeight="1">
      <c r="X491" s="14"/>
    </row>
    <row r="492" spans="24:24" ht="14.25" customHeight="1">
      <c r="X492" s="14"/>
    </row>
    <row r="493" spans="24:24" ht="14.25" customHeight="1">
      <c r="X493" s="14"/>
    </row>
    <row r="494" spans="24:24" ht="14.25" customHeight="1">
      <c r="X494" s="14"/>
    </row>
    <row r="495" spans="24:24" ht="14.25" customHeight="1">
      <c r="X495" s="14"/>
    </row>
    <row r="496" spans="24:24" ht="14.25" customHeight="1">
      <c r="X496" s="14"/>
    </row>
    <row r="497" spans="24:24" ht="14.25" customHeight="1">
      <c r="X497" s="14"/>
    </row>
    <row r="498" spans="24:24" ht="14.25" customHeight="1">
      <c r="X498" s="14"/>
    </row>
    <row r="499" spans="24:24" ht="14.25" customHeight="1">
      <c r="X499" s="14"/>
    </row>
    <row r="500" spans="24:24" ht="14.25" customHeight="1">
      <c r="X500" s="14"/>
    </row>
    <row r="501" spans="24:24" ht="14.25" customHeight="1">
      <c r="X501" s="14"/>
    </row>
    <row r="502" spans="24:24" ht="14.25" customHeight="1">
      <c r="X502" s="14"/>
    </row>
    <row r="503" spans="24:24" ht="14.25" customHeight="1">
      <c r="X503" s="14"/>
    </row>
    <row r="504" spans="24:24" ht="14.25" customHeight="1">
      <c r="X504" s="14"/>
    </row>
    <row r="505" spans="24:24" ht="14.25" customHeight="1">
      <c r="X505" s="14"/>
    </row>
    <row r="506" spans="24:24" ht="14.25" customHeight="1">
      <c r="X506" s="14"/>
    </row>
    <row r="507" spans="24:24" ht="14.25" customHeight="1">
      <c r="X507" s="14"/>
    </row>
    <row r="508" spans="24:24" ht="14.25" customHeight="1">
      <c r="X508" s="14"/>
    </row>
    <row r="509" spans="24:24" ht="14.25" customHeight="1">
      <c r="X509" s="14"/>
    </row>
    <row r="510" spans="24:24" ht="14.25" customHeight="1">
      <c r="X510" s="14"/>
    </row>
    <row r="511" spans="24:24" ht="14.25" customHeight="1">
      <c r="X511" s="14"/>
    </row>
    <row r="512" spans="24:24" ht="14.25" customHeight="1">
      <c r="X512" s="14"/>
    </row>
    <row r="513" spans="24:24" ht="14.25" customHeight="1">
      <c r="X513" s="14"/>
    </row>
    <row r="514" spans="24:24" ht="14.25" customHeight="1">
      <c r="X514" s="14"/>
    </row>
    <row r="515" spans="24:24" ht="14.25" customHeight="1">
      <c r="X515" s="14"/>
    </row>
    <row r="516" spans="24:24" ht="14.25" customHeight="1">
      <c r="X516" s="14"/>
    </row>
    <row r="517" spans="24:24" ht="14.25" customHeight="1">
      <c r="X517" s="14"/>
    </row>
    <row r="518" spans="24:24" ht="14.25" customHeight="1">
      <c r="X518" s="14"/>
    </row>
    <row r="519" spans="24:24" ht="14.25" customHeight="1">
      <c r="X519" s="14"/>
    </row>
    <row r="520" spans="24:24" ht="14.25" customHeight="1">
      <c r="X520" s="14"/>
    </row>
    <row r="521" spans="24:24" ht="14.25" customHeight="1">
      <c r="X521" s="14"/>
    </row>
    <row r="522" spans="24:24" ht="14.25" customHeight="1">
      <c r="X522" s="14"/>
    </row>
    <row r="523" spans="24:24" ht="14.25" customHeight="1">
      <c r="X523" s="14"/>
    </row>
    <row r="524" spans="24:24" ht="14.25" customHeight="1">
      <c r="X524" s="14"/>
    </row>
    <row r="525" spans="24:24" ht="14.25" customHeight="1">
      <c r="X525" s="14"/>
    </row>
    <row r="526" spans="24:24" ht="14.25" customHeight="1">
      <c r="X526" s="14"/>
    </row>
    <row r="527" spans="24:24" ht="14.25" customHeight="1">
      <c r="X527" s="14"/>
    </row>
    <row r="528" spans="24:24" ht="14.25" customHeight="1">
      <c r="X528" s="14"/>
    </row>
    <row r="529" spans="24:24" ht="14.25" customHeight="1">
      <c r="X529" s="14"/>
    </row>
    <row r="530" spans="24:24" ht="14.25" customHeight="1">
      <c r="X530" s="14"/>
    </row>
    <row r="531" spans="24:24" ht="14.25" customHeight="1">
      <c r="X531" s="14"/>
    </row>
    <row r="532" spans="24:24" ht="14.25" customHeight="1">
      <c r="X532" s="14"/>
    </row>
    <row r="533" spans="24:24" ht="14.25" customHeight="1">
      <c r="X533" s="14"/>
    </row>
    <row r="534" spans="24:24" ht="14.25" customHeight="1">
      <c r="X534" s="14"/>
    </row>
    <row r="535" spans="24:24" ht="14.25" customHeight="1">
      <c r="X535" s="14"/>
    </row>
    <row r="536" spans="24:24" ht="14.25" customHeight="1">
      <c r="X536" s="14"/>
    </row>
    <row r="537" spans="24:24" ht="14.25" customHeight="1">
      <c r="X537" s="14"/>
    </row>
    <row r="538" spans="24:24" ht="14.25" customHeight="1">
      <c r="X538" s="14"/>
    </row>
    <row r="539" spans="24:24" ht="14.25" customHeight="1">
      <c r="X539" s="14"/>
    </row>
    <row r="540" spans="24:24" ht="14.25" customHeight="1">
      <c r="X540" s="14"/>
    </row>
    <row r="541" spans="24:24" ht="14.25" customHeight="1">
      <c r="X541" s="14"/>
    </row>
    <row r="542" spans="24:24" ht="14.25" customHeight="1">
      <c r="X542" s="14"/>
    </row>
    <row r="543" spans="24:24" ht="14.25" customHeight="1">
      <c r="X543" s="14"/>
    </row>
    <row r="544" spans="24:24" ht="14.25" customHeight="1">
      <c r="X544" s="14"/>
    </row>
    <row r="545" spans="24:24" ht="14.25" customHeight="1">
      <c r="X545" s="14"/>
    </row>
    <row r="546" spans="24:24" ht="14.25" customHeight="1">
      <c r="X546" s="14"/>
    </row>
    <row r="547" spans="24:24" ht="14.25" customHeight="1">
      <c r="X547" s="14"/>
    </row>
    <row r="548" spans="24:24" ht="14.25" customHeight="1">
      <c r="X548" s="14"/>
    </row>
    <row r="549" spans="24:24" ht="14.25" customHeight="1">
      <c r="X549" s="14"/>
    </row>
    <row r="550" spans="24:24" ht="14.25" customHeight="1">
      <c r="X550" s="14"/>
    </row>
    <row r="551" spans="24:24" ht="14.25" customHeight="1">
      <c r="X551" s="14"/>
    </row>
    <row r="552" spans="24:24" ht="14.25" customHeight="1">
      <c r="X552" s="14"/>
    </row>
    <row r="553" spans="24:24" ht="14.25" customHeight="1">
      <c r="X553" s="14"/>
    </row>
    <row r="554" spans="24:24" ht="14.25" customHeight="1">
      <c r="X554" s="14"/>
    </row>
    <row r="555" spans="24:24" ht="14.25" customHeight="1">
      <c r="X555" s="14"/>
    </row>
    <row r="556" spans="24:24" ht="14.25" customHeight="1">
      <c r="X556" s="14"/>
    </row>
    <row r="557" spans="24:24" ht="14.25" customHeight="1">
      <c r="X557" s="14"/>
    </row>
    <row r="558" spans="24:24" ht="14.25" customHeight="1">
      <c r="X558" s="14"/>
    </row>
    <row r="559" spans="24:24" ht="14.25" customHeight="1">
      <c r="X559" s="14"/>
    </row>
    <row r="560" spans="24:24" ht="14.25" customHeight="1">
      <c r="X560" s="14"/>
    </row>
    <row r="561" spans="24:24" ht="14.25" customHeight="1">
      <c r="X561" s="14"/>
    </row>
    <row r="562" spans="24:24" ht="14.25" customHeight="1">
      <c r="X562" s="14"/>
    </row>
    <row r="563" spans="24:24" ht="14.25" customHeight="1">
      <c r="X563" s="14"/>
    </row>
    <row r="564" spans="24:24" ht="14.25" customHeight="1">
      <c r="X564" s="14"/>
    </row>
    <row r="565" spans="24:24" ht="14.25" customHeight="1">
      <c r="X565" s="14"/>
    </row>
    <row r="566" spans="24:24" ht="14.25" customHeight="1">
      <c r="X566" s="14"/>
    </row>
    <row r="567" spans="24:24" ht="14.25" customHeight="1">
      <c r="X567" s="14"/>
    </row>
    <row r="568" spans="24:24" ht="14.25" customHeight="1">
      <c r="X568" s="14"/>
    </row>
    <row r="569" spans="24:24" ht="14.25" customHeight="1">
      <c r="X569" s="14"/>
    </row>
    <row r="570" spans="24:24" ht="14.25" customHeight="1">
      <c r="X570" s="14"/>
    </row>
    <row r="571" spans="24:24" ht="14.25" customHeight="1">
      <c r="X571" s="14"/>
    </row>
    <row r="572" spans="24:24" ht="14.25" customHeight="1">
      <c r="X572" s="14"/>
    </row>
    <row r="573" spans="24:24" ht="14.25" customHeight="1">
      <c r="X573" s="14"/>
    </row>
    <row r="574" spans="24:24" ht="14.25" customHeight="1">
      <c r="X574" s="14"/>
    </row>
    <row r="575" spans="24:24" ht="14.25" customHeight="1">
      <c r="X575" s="14"/>
    </row>
    <row r="576" spans="24:24" ht="14.25" customHeight="1">
      <c r="X576" s="14"/>
    </row>
    <row r="577" spans="24:24" ht="14.25" customHeight="1">
      <c r="X577" s="14"/>
    </row>
    <row r="578" spans="24:24" ht="14.25" customHeight="1">
      <c r="X578" s="14"/>
    </row>
    <row r="579" spans="24:24" ht="14.25" customHeight="1">
      <c r="X579" s="14"/>
    </row>
    <row r="580" spans="24:24" ht="14.25" customHeight="1">
      <c r="X580" s="14"/>
    </row>
    <row r="581" spans="24:24" ht="14.25" customHeight="1">
      <c r="X581" s="14"/>
    </row>
    <row r="582" spans="24:24" ht="14.25" customHeight="1">
      <c r="X582" s="14"/>
    </row>
    <row r="583" spans="24:24" ht="14.25" customHeight="1">
      <c r="X583" s="14"/>
    </row>
    <row r="584" spans="24:24" ht="14.25" customHeight="1">
      <c r="X584" s="14"/>
    </row>
    <row r="585" spans="24:24" ht="14.25" customHeight="1">
      <c r="X585" s="14"/>
    </row>
    <row r="586" spans="24:24" ht="14.25" customHeight="1">
      <c r="X586" s="14"/>
    </row>
    <row r="587" spans="24:24" ht="14.25" customHeight="1">
      <c r="X587" s="14"/>
    </row>
    <row r="588" spans="24:24" ht="14.25" customHeight="1">
      <c r="X588" s="14"/>
    </row>
    <row r="589" spans="24:24" ht="14.25" customHeight="1">
      <c r="X589" s="14"/>
    </row>
    <row r="590" spans="24:24" ht="14.25" customHeight="1">
      <c r="X590" s="14"/>
    </row>
    <row r="591" spans="24:24" ht="14.25" customHeight="1">
      <c r="X591" s="14"/>
    </row>
    <row r="592" spans="24:24" ht="14.25" customHeight="1">
      <c r="X592" s="14"/>
    </row>
    <row r="593" spans="24:24" ht="14.25" customHeight="1">
      <c r="X593" s="14"/>
    </row>
    <row r="594" spans="24:24" ht="14.25" customHeight="1">
      <c r="X594" s="14"/>
    </row>
    <row r="595" spans="24:24" ht="14.25" customHeight="1">
      <c r="X595" s="14"/>
    </row>
    <row r="596" spans="24:24" ht="14.25" customHeight="1">
      <c r="X596" s="14"/>
    </row>
    <row r="597" spans="24:24" ht="14.25" customHeight="1">
      <c r="X597" s="14"/>
    </row>
    <row r="598" spans="24:24" ht="14.25" customHeight="1">
      <c r="X598" s="14"/>
    </row>
    <row r="599" spans="24:24" ht="14.25" customHeight="1">
      <c r="X599" s="14"/>
    </row>
    <row r="600" spans="24:24" ht="14.25" customHeight="1">
      <c r="X600" s="14"/>
    </row>
    <row r="601" spans="24:24" ht="14.25" customHeight="1">
      <c r="X601" s="14"/>
    </row>
    <row r="602" spans="24:24" ht="14.25" customHeight="1">
      <c r="X602" s="14"/>
    </row>
    <row r="603" spans="24:24" ht="14.25" customHeight="1">
      <c r="X603" s="14"/>
    </row>
    <row r="604" spans="24:24" ht="14.25" customHeight="1">
      <c r="X604" s="14"/>
    </row>
    <row r="605" spans="24:24" ht="14.25" customHeight="1">
      <c r="X605" s="14"/>
    </row>
    <row r="606" spans="24:24" ht="14.25" customHeight="1">
      <c r="X606" s="14"/>
    </row>
    <row r="607" spans="24:24" ht="14.25" customHeight="1">
      <c r="X607" s="14"/>
    </row>
    <row r="608" spans="24:24" ht="14.25" customHeight="1">
      <c r="X608" s="14"/>
    </row>
    <row r="609" spans="24:24" ht="14.25" customHeight="1">
      <c r="X609" s="14"/>
    </row>
    <row r="610" spans="24:24" ht="14.25" customHeight="1">
      <c r="X610" s="14"/>
    </row>
    <row r="611" spans="24:24" ht="14.25" customHeight="1">
      <c r="X611" s="14"/>
    </row>
    <row r="612" spans="24:24" ht="14.25" customHeight="1">
      <c r="X612" s="14"/>
    </row>
    <row r="613" spans="24:24" ht="14.25" customHeight="1">
      <c r="X613" s="14"/>
    </row>
    <row r="614" spans="24:24" ht="14.25" customHeight="1">
      <c r="X614" s="14"/>
    </row>
    <row r="615" spans="24:24" ht="14.25" customHeight="1">
      <c r="X615" s="14"/>
    </row>
    <row r="616" spans="24:24" ht="14.25" customHeight="1">
      <c r="X616" s="14"/>
    </row>
    <row r="617" spans="24:24" ht="14.25" customHeight="1">
      <c r="X617" s="14"/>
    </row>
    <row r="618" spans="24:24" ht="14.25" customHeight="1">
      <c r="X618" s="14"/>
    </row>
    <row r="619" spans="24:24" ht="14.25" customHeight="1">
      <c r="X619" s="14"/>
    </row>
    <row r="620" spans="24:24" ht="14.25" customHeight="1">
      <c r="X620" s="14"/>
    </row>
    <row r="621" spans="24:24" ht="14.25" customHeight="1">
      <c r="X621" s="14"/>
    </row>
    <row r="622" spans="24:24" ht="14.25" customHeight="1">
      <c r="X622" s="14"/>
    </row>
    <row r="623" spans="24:24" ht="14.25" customHeight="1">
      <c r="X623" s="14"/>
    </row>
    <row r="624" spans="24:24" ht="14.25" customHeight="1">
      <c r="X624" s="14"/>
    </row>
    <row r="625" spans="24:24" ht="14.25" customHeight="1">
      <c r="X625" s="14"/>
    </row>
    <row r="626" spans="24:24" ht="14.25" customHeight="1">
      <c r="X626" s="14"/>
    </row>
    <row r="627" spans="24:24" ht="14.25" customHeight="1">
      <c r="X627" s="14"/>
    </row>
    <row r="628" spans="24:24" ht="14.25" customHeight="1">
      <c r="X628" s="14"/>
    </row>
    <row r="629" spans="24:24" ht="14.25" customHeight="1">
      <c r="X629" s="14"/>
    </row>
    <row r="630" spans="24:24" ht="14.25" customHeight="1">
      <c r="X630" s="14"/>
    </row>
    <row r="631" spans="24:24" ht="14.25" customHeight="1">
      <c r="X631" s="14"/>
    </row>
    <row r="632" spans="24:24" ht="14.25" customHeight="1">
      <c r="X632" s="14"/>
    </row>
    <row r="633" spans="24:24" ht="14.25" customHeight="1">
      <c r="X633" s="14"/>
    </row>
    <row r="634" spans="24:24" ht="14.25" customHeight="1">
      <c r="X634" s="14"/>
    </row>
    <row r="635" spans="24:24" ht="14.25" customHeight="1">
      <c r="X635" s="14"/>
    </row>
    <row r="636" spans="24:24" ht="14.25" customHeight="1">
      <c r="X636" s="14"/>
    </row>
    <row r="637" spans="24:24" ht="14.25" customHeight="1">
      <c r="X637" s="14"/>
    </row>
    <row r="638" spans="24:24" ht="14.25" customHeight="1">
      <c r="X638" s="14"/>
    </row>
    <row r="639" spans="24:24" ht="14.25" customHeight="1">
      <c r="X639" s="14"/>
    </row>
    <row r="640" spans="24:24" ht="14.25" customHeight="1">
      <c r="X640" s="14"/>
    </row>
    <row r="641" spans="24:24" ht="14.25" customHeight="1">
      <c r="X641" s="14"/>
    </row>
    <row r="642" spans="24:24" ht="14.25" customHeight="1">
      <c r="X642" s="14"/>
    </row>
    <row r="643" spans="24:24" ht="14.25" customHeight="1">
      <c r="X643" s="14"/>
    </row>
    <row r="644" spans="24:24" ht="14.25" customHeight="1">
      <c r="X644" s="14"/>
    </row>
    <row r="645" spans="24:24" ht="14.25" customHeight="1">
      <c r="X645" s="14"/>
    </row>
    <row r="646" spans="24:24" ht="14.25" customHeight="1">
      <c r="X646" s="14"/>
    </row>
    <row r="647" spans="24:24" ht="14.25" customHeight="1">
      <c r="X647" s="14"/>
    </row>
    <row r="648" spans="24:24" ht="14.25" customHeight="1">
      <c r="X648" s="14"/>
    </row>
    <row r="649" spans="24:24" ht="14.25" customHeight="1">
      <c r="X649" s="14"/>
    </row>
    <row r="650" spans="24:24" ht="14.25" customHeight="1">
      <c r="X650" s="14"/>
    </row>
    <row r="651" spans="24:24" ht="14.25" customHeight="1">
      <c r="X651" s="14"/>
    </row>
    <row r="652" spans="24:24" ht="14.25" customHeight="1">
      <c r="X652" s="14"/>
    </row>
    <row r="653" spans="24:24" ht="14.25" customHeight="1">
      <c r="X653" s="14"/>
    </row>
    <row r="654" spans="24:24" ht="14.25" customHeight="1">
      <c r="X654" s="14"/>
    </row>
    <row r="655" spans="24:24" ht="14.25" customHeight="1">
      <c r="X655" s="14"/>
    </row>
    <row r="656" spans="24:24" ht="14.25" customHeight="1">
      <c r="X656" s="14"/>
    </row>
    <row r="657" spans="24:24" ht="14.25" customHeight="1">
      <c r="X657" s="14"/>
    </row>
    <row r="658" spans="24:24" ht="14.25" customHeight="1">
      <c r="X658" s="14"/>
    </row>
    <row r="659" spans="24:24" ht="14.25" customHeight="1">
      <c r="X659" s="14"/>
    </row>
    <row r="660" spans="24:24" ht="14.25" customHeight="1">
      <c r="X660" s="14"/>
    </row>
    <row r="661" spans="24:24" ht="14.25" customHeight="1">
      <c r="X661" s="14"/>
    </row>
    <row r="662" spans="24:24" ht="14.25" customHeight="1">
      <c r="X662" s="14"/>
    </row>
    <row r="663" spans="24:24" ht="14.25" customHeight="1">
      <c r="X663" s="14"/>
    </row>
    <row r="664" spans="24:24" ht="14.25" customHeight="1">
      <c r="X664" s="14"/>
    </row>
    <row r="665" spans="24:24" ht="14.25" customHeight="1">
      <c r="X665" s="14"/>
    </row>
    <row r="666" spans="24:24" ht="14.25" customHeight="1">
      <c r="X666" s="14"/>
    </row>
    <row r="667" spans="24:24" ht="14.25" customHeight="1">
      <c r="X667" s="14"/>
    </row>
    <row r="668" spans="24:24" ht="14.25" customHeight="1">
      <c r="X668" s="14"/>
    </row>
    <row r="669" spans="24:24" ht="14.25" customHeight="1">
      <c r="X669" s="14"/>
    </row>
    <row r="670" spans="24:24" ht="14.25" customHeight="1">
      <c r="X670" s="14"/>
    </row>
    <row r="671" spans="24:24" ht="14.25" customHeight="1">
      <c r="X671" s="14"/>
    </row>
    <row r="672" spans="24:24" ht="14.25" customHeight="1">
      <c r="X672" s="14"/>
    </row>
    <row r="673" spans="24:24" ht="14.25" customHeight="1">
      <c r="X673" s="14"/>
    </row>
    <row r="674" spans="24:24" ht="14.25" customHeight="1">
      <c r="X674" s="14"/>
    </row>
    <row r="675" spans="24:24" ht="14.25" customHeight="1">
      <c r="X675" s="14"/>
    </row>
    <row r="676" spans="24:24" ht="14.25" customHeight="1">
      <c r="X676" s="14"/>
    </row>
    <row r="677" spans="24:24" ht="14.25" customHeight="1">
      <c r="X677" s="14"/>
    </row>
    <row r="678" spans="24:24" ht="14.25" customHeight="1">
      <c r="X678" s="14"/>
    </row>
    <row r="679" spans="24:24" ht="14.25" customHeight="1">
      <c r="X679" s="14"/>
    </row>
    <row r="680" spans="24:24" ht="14.25" customHeight="1">
      <c r="X680" s="14"/>
    </row>
    <row r="681" spans="24:24" ht="14.25" customHeight="1">
      <c r="X681" s="14"/>
    </row>
    <row r="682" spans="24:24" ht="14.25" customHeight="1">
      <c r="X682" s="14"/>
    </row>
    <row r="683" spans="24:24" ht="14.25" customHeight="1">
      <c r="X683" s="14"/>
    </row>
    <row r="684" spans="24:24" ht="14.25" customHeight="1">
      <c r="X684" s="14"/>
    </row>
    <row r="685" spans="24:24" ht="14.25" customHeight="1">
      <c r="X685" s="14"/>
    </row>
    <row r="686" spans="24:24" ht="14.25" customHeight="1">
      <c r="X686" s="14"/>
    </row>
    <row r="687" spans="24:24" ht="14.25" customHeight="1">
      <c r="X687" s="14"/>
    </row>
    <row r="688" spans="24:24" ht="14.25" customHeight="1">
      <c r="X688" s="14"/>
    </row>
    <row r="689" spans="24:24" ht="14.25" customHeight="1">
      <c r="X689" s="14"/>
    </row>
    <row r="690" spans="24:24" ht="14.25" customHeight="1">
      <c r="X690" s="14"/>
    </row>
    <row r="691" spans="24:24" ht="14.25" customHeight="1">
      <c r="X691" s="14"/>
    </row>
    <row r="692" spans="24:24" ht="14.25" customHeight="1">
      <c r="X692" s="14"/>
    </row>
    <row r="693" spans="24:24" ht="14.25" customHeight="1">
      <c r="X693" s="14"/>
    </row>
    <row r="694" spans="24:24" ht="14.25" customHeight="1">
      <c r="X694" s="14"/>
    </row>
    <row r="695" spans="24:24" ht="14.25" customHeight="1">
      <c r="X695" s="14"/>
    </row>
    <row r="696" spans="24:24" ht="14.25" customHeight="1">
      <c r="X696" s="14"/>
    </row>
    <row r="697" spans="24:24" ht="14.25" customHeight="1">
      <c r="X697" s="14"/>
    </row>
    <row r="698" spans="24:24" ht="14.25" customHeight="1">
      <c r="X698" s="14"/>
    </row>
    <row r="699" spans="24:24" ht="14.25" customHeight="1">
      <c r="X699" s="14"/>
    </row>
    <row r="700" spans="24:24" ht="14.25" customHeight="1">
      <c r="X700" s="14"/>
    </row>
    <row r="701" spans="24:24" ht="14.25" customHeight="1">
      <c r="X701" s="14"/>
    </row>
    <row r="702" spans="24:24" ht="14.25" customHeight="1">
      <c r="X702" s="14"/>
    </row>
    <row r="703" spans="24:24" ht="14.25" customHeight="1">
      <c r="X703" s="14"/>
    </row>
    <row r="704" spans="24:24" ht="14.25" customHeight="1">
      <c r="X704" s="14"/>
    </row>
    <row r="705" spans="24:24" ht="14.25" customHeight="1">
      <c r="X705" s="14"/>
    </row>
    <row r="706" spans="24:24" ht="14.25" customHeight="1">
      <c r="X706" s="14"/>
    </row>
    <row r="707" spans="24:24" ht="14.25" customHeight="1">
      <c r="X707" s="14"/>
    </row>
    <row r="708" spans="24:24" ht="14.25" customHeight="1">
      <c r="X708" s="14"/>
    </row>
    <row r="709" spans="24:24" ht="14.25" customHeight="1">
      <c r="X709" s="14"/>
    </row>
    <row r="710" spans="24:24" ht="14.25" customHeight="1">
      <c r="X710" s="14"/>
    </row>
    <row r="711" spans="24:24" ht="14.25" customHeight="1">
      <c r="X711" s="14"/>
    </row>
    <row r="712" spans="24:24" ht="14.25" customHeight="1">
      <c r="X712" s="14"/>
    </row>
    <row r="713" spans="24:24" ht="14.25" customHeight="1">
      <c r="X713" s="14"/>
    </row>
    <row r="714" spans="24:24" ht="14.25" customHeight="1">
      <c r="X714" s="14"/>
    </row>
    <row r="715" spans="24:24" ht="14.25" customHeight="1">
      <c r="X715" s="14"/>
    </row>
    <row r="716" spans="24:24" ht="14.25" customHeight="1">
      <c r="X716" s="14"/>
    </row>
    <row r="717" spans="24:24" ht="14.25" customHeight="1">
      <c r="X717" s="14"/>
    </row>
    <row r="718" spans="24:24" ht="14.25" customHeight="1">
      <c r="X718" s="14"/>
    </row>
    <row r="719" spans="24:24" ht="14.25" customHeight="1">
      <c r="X719" s="14"/>
    </row>
    <row r="720" spans="24:24" ht="14.25" customHeight="1">
      <c r="X720" s="14"/>
    </row>
    <row r="721" spans="24:24" ht="14.25" customHeight="1">
      <c r="X721" s="14"/>
    </row>
    <row r="722" spans="24:24" ht="14.25" customHeight="1">
      <c r="X722" s="14"/>
    </row>
    <row r="723" spans="24:24" ht="14.25" customHeight="1">
      <c r="X723" s="14"/>
    </row>
    <row r="724" spans="24:24" ht="14.25" customHeight="1">
      <c r="X724" s="14"/>
    </row>
    <row r="725" spans="24:24" ht="14.25" customHeight="1">
      <c r="X725" s="14"/>
    </row>
    <row r="726" spans="24:24" ht="14.25" customHeight="1">
      <c r="X726" s="14"/>
    </row>
    <row r="727" spans="24:24" ht="14.25" customHeight="1">
      <c r="X727" s="14"/>
    </row>
    <row r="728" spans="24:24" ht="14.25" customHeight="1">
      <c r="X728" s="14"/>
    </row>
    <row r="729" spans="24:24" ht="14.25" customHeight="1">
      <c r="X729" s="14"/>
    </row>
    <row r="730" spans="24:24" ht="14.25" customHeight="1">
      <c r="X730" s="14"/>
    </row>
    <row r="731" spans="24:24" ht="14.25" customHeight="1">
      <c r="X731" s="14"/>
    </row>
    <row r="732" spans="24:24" ht="14.25" customHeight="1">
      <c r="X732" s="14"/>
    </row>
    <row r="733" spans="24:24" ht="14.25" customHeight="1">
      <c r="X733" s="14"/>
    </row>
    <row r="734" spans="24:24" ht="14.25" customHeight="1">
      <c r="X734" s="14"/>
    </row>
    <row r="735" spans="24:24" ht="14.25" customHeight="1">
      <c r="X735" s="14"/>
    </row>
    <row r="736" spans="24:24" ht="14.25" customHeight="1">
      <c r="X736" s="14"/>
    </row>
    <row r="737" spans="24:24" ht="14.25" customHeight="1">
      <c r="X737" s="14"/>
    </row>
    <row r="738" spans="24:24" ht="14.25" customHeight="1">
      <c r="X738" s="14"/>
    </row>
    <row r="739" spans="24:24" ht="14.25" customHeight="1">
      <c r="X739" s="14"/>
    </row>
    <row r="740" spans="24:24" ht="14.25" customHeight="1">
      <c r="X740" s="14"/>
    </row>
    <row r="741" spans="24:24" ht="14.25" customHeight="1">
      <c r="X741" s="14"/>
    </row>
    <row r="742" spans="24:24" ht="14.25" customHeight="1">
      <c r="X742" s="14"/>
    </row>
    <row r="743" spans="24:24" ht="14.25" customHeight="1">
      <c r="X743" s="14"/>
    </row>
    <row r="744" spans="24:24" ht="14.25" customHeight="1">
      <c r="X744" s="14"/>
    </row>
    <row r="745" spans="24:24" ht="14.25" customHeight="1">
      <c r="X745" s="14"/>
    </row>
    <row r="746" spans="24:24" ht="14.25" customHeight="1">
      <c r="X746" s="14"/>
    </row>
    <row r="747" spans="24:24" ht="14.25" customHeight="1">
      <c r="X747" s="14"/>
    </row>
    <row r="748" spans="24:24" ht="14.25" customHeight="1">
      <c r="X748" s="14"/>
    </row>
    <row r="749" spans="24:24" ht="14.25" customHeight="1">
      <c r="X749" s="14"/>
    </row>
    <row r="750" spans="24:24" ht="14.25" customHeight="1">
      <c r="X750" s="14"/>
    </row>
    <row r="751" spans="24:24" ht="14.25" customHeight="1">
      <c r="X751" s="14"/>
    </row>
    <row r="752" spans="24:24" ht="14.25" customHeight="1">
      <c r="X752" s="14"/>
    </row>
    <row r="753" spans="24:24" ht="14.25" customHeight="1">
      <c r="X753" s="14"/>
    </row>
    <row r="754" spans="24:24" ht="14.25" customHeight="1">
      <c r="X754" s="14"/>
    </row>
    <row r="755" spans="24:24" ht="14.25" customHeight="1">
      <c r="X755" s="14"/>
    </row>
    <row r="756" spans="24:24" ht="14.25" customHeight="1">
      <c r="X756" s="14"/>
    </row>
    <row r="757" spans="24:24" ht="14.25" customHeight="1">
      <c r="X757" s="14"/>
    </row>
    <row r="758" spans="24:24" ht="14.25" customHeight="1">
      <c r="X758" s="14"/>
    </row>
    <row r="759" spans="24:24" ht="14.25" customHeight="1">
      <c r="X759" s="14"/>
    </row>
    <row r="760" spans="24:24" ht="14.25" customHeight="1">
      <c r="X760" s="14"/>
    </row>
    <row r="761" spans="24:24" ht="14.25" customHeight="1">
      <c r="X761" s="14"/>
    </row>
    <row r="762" spans="24:24" ht="14.25" customHeight="1">
      <c r="X762" s="14"/>
    </row>
    <row r="763" spans="24:24" ht="14.25" customHeight="1">
      <c r="X763" s="14"/>
    </row>
    <row r="764" spans="24:24" ht="14.25" customHeight="1">
      <c r="X764" s="14"/>
    </row>
    <row r="765" spans="24:24" ht="14.25" customHeight="1">
      <c r="X765" s="14"/>
    </row>
    <row r="766" spans="24:24" ht="14.25" customHeight="1">
      <c r="X766" s="14"/>
    </row>
    <row r="767" spans="24:24" ht="14.25" customHeight="1">
      <c r="X767" s="14"/>
    </row>
    <row r="768" spans="24:24" ht="14.25" customHeight="1">
      <c r="X768" s="14"/>
    </row>
    <row r="769" spans="24:24" ht="14.25" customHeight="1">
      <c r="X769" s="14"/>
    </row>
    <row r="770" spans="24:24" ht="14.25" customHeight="1">
      <c r="X770" s="14"/>
    </row>
    <row r="771" spans="24:24" ht="14.25" customHeight="1">
      <c r="X771" s="14"/>
    </row>
    <row r="772" spans="24:24" ht="14.25" customHeight="1">
      <c r="X772" s="14"/>
    </row>
    <row r="773" spans="24:24" ht="14.25" customHeight="1">
      <c r="X773" s="14"/>
    </row>
    <row r="774" spans="24:24" ht="14.25" customHeight="1">
      <c r="X774" s="14"/>
    </row>
    <row r="775" spans="24:24" ht="14.25" customHeight="1">
      <c r="X775" s="14"/>
    </row>
    <row r="776" spans="24:24" ht="14.25" customHeight="1">
      <c r="X776" s="14"/>
    </row>
    <row r="777" spans="24:24" ht="14.25" customHeight="1">
      <c r="X777" s="14"/>
    </row>
    <row r="778" spans="24:24" ht="14.25" customHeight="1">
      <c r="X778" s="14"/>
    </row>
    <row r="779" spans="24:24" ht="14.25" customHeight="1">
      <c r="X779" s="14"/>
    </row>
    <row r="780" spans="24:24" ht="14.25" customHeight="1">
      <c r="X780" s="14"/>
    </row>
    <row r="781" spans="24:24" ht="14.25" customHeight="1">
      <c r="X781" s="14"/>
    </row>
    <row r="782" spans="24:24" ht="14.25" customHeight="1">
      <c r="X782" s="14"/>
    </row>
    <row r="783" spans="24:24" ht="14.25" customHeight="1">
      <c r="X783" s="14"/>
    </row>
    <row r="784" spans="24:24" ht="14.25" customHeight="1">
      <c r="X784" s="14"/>
    </row>
    <row r="785" spans="24:24" ht="14.25" customHeight="1">
      <c r="X785" s="14"/>
    </row>
    <row r="786" spans="24:24" ht="14.25" customHeight="1">
      <c r="X786" s="14"/>
    </row>
    <row r="787" spans="24:24" ht="14.25" customHeight="1">
      <c r="X787" s="14"/>
    </row>
    <row r="788" spans="24:24" ht="14.25" customHeight="1">
      <c r="X788" s="14"/>
    </row>
    <row r="789" spans="24:24" ht="14.25" customHeight="1">
      <c r="X789" s="14"/>
    </row>
    <row r="790" spans="24:24" ht="14.25" customHeight="1">
      <c r="X790" s="14"/>
    </row>
    <row r="791" spans="24:24" ht="14.25" customHeight="1">
      <c r="X791" s="14"/>
    </row>
    <row r="792" spans="24:24" ht="14.25" customHeight="1">
      <c r="X792" s="14"/>
    </row>
    <row r="793" spans="24:24" ht="14.25" customHeight="1">
      <c r="X793" s="14"/>
    </row>
    <row r="794" spans="24:24" ht="14.25" customHeight="1">
      <c r="X794" s="14"/>
    </row>
    <row r="795" spans="24:24" ht="14.25" customHeight="1">
      <c r="X795" s="14"/>
    </row>
    <row r="796" spans="24:24" ht="14.25" customHeight="1">
      <c r="X796" s="14"/>
    </row>
    <row r="797" spans="24:24" ht="14.25" customHeight="1">
      <c r="X797" s="14"/>
    </row>
    <row r="798" spans="24:24" ht="14.25" customHeight="1">
      <c r="X798" s="14"/>
    </row>
    <row r="799" spans="24:24" ht="14.25" customHeight="1">
      <c r="X799" s="14"/>
    </row>
    <row r="800" spans="24:24" ht="14.25" customHeight="1">
      <c r="X800" s="14"/>
    </row>
    <row r="801" spans="24:24" ht="14.25" customHeight="1">
      <c r="X801" s="14"/>
    </row>
    <row r="802" spans="24:24" ht="14.25" customHeight="1">
      <c r="X802" s="14"/>
    </row>
    <row r="803" spans="24:24" ht="14.25" customHeight="1">
      <c r="X803" s="14"/>
    </row>
    <row r="804" spans="24:24" ht="14.25" customHeight="1">
      <c r="X804" s="14"/>
    </row>
    <row r="805" spans="24:24" ht="14.25" customHeight="1">
      <c r="X805" s="14"/>
    </row>
    <row r="806" spans="24:24" ht="14.25" customHeight="1">
      <c r="X806" s="14"/>
    </row>
    <row r="807" spans="24:24" ht="14.25" customHeight="1">
      <c r="X807" s="14"/>
    </row>
    <row r="808" spans="24:24" ht="14.25" customHeight="1">
      <c r="X808" s="14"/>
    </row>
    <row r="809" spans="24:24" ht="14.25" customHeight="1">
      <c r="X809" s="14"/>
    </row>
    <row r="810" spans="24:24" ht="14.25" customHeight="1">
      <c r="X810" s="14"/>
    </row>
    <row r="811" spans="24:24" ht="14.25" customHeight="1">
      <c r="X811" s="14"/>
    </row>
    <row r="812" spans="24:24" ht="14.25" customHeight="1">
      <c r="X812" s="14"/>
    </row>
    <row r="813" spans="24:24" ht="14.25" customHeight="1">
      <c r="X813" s="14"/>
    </row>
    <row r="814" spans="24:24" ht="14.25" customHeight="1">
      <c r="X814" s="14"/>
    </row>
    <row r="815" spans="24:24" ht="14.25" customHeight="1">
      <c r="X815" s="14"/>
    </row>
    <row r="816" spans="24:24" ht="14.25" customHeight="1">
      <c r="X816" s="14"/>
    </row>
    <row r="817" spans="24:24" ht="14.25" customHeight="1">
      <c r="X817" s="14"/>
    </row>
    <row r="818" spans="24:24" ht="14.25" customHeight="1">
      <c r="X818" s="14"/>
    </row>
    <row r="819" spans="24:24" ht="14.25" customHeight="1">
      <c r="X819" s="14"/>
    </row>
    <row r="820" spans="24:24" ht="14.25" customHeight="1">
      <c r="X820" s="14"/>
    </row>
    <row r="821" spans="24:24" ht="14.25" customHeight="1">
      <c r="X821" s="14"/>
    </row>
    <row r="822" spans="24:24" ht="14.25" customHeight="1">
      <c r="X822" s="14"/>
    </row>
    <row r="823" spans="24:24" ht="14.25" customHeight="1">
      <c r="X823" s="14"/>
    </row>
    <row r="824" spans="24:24" ht="14.25" customHeight="1">
      <c r="X824" s="14"/>
    </row>
    <row r="825" spans="24:24" ht="14.25" customHeight="1">
      <c r="X825" s="14"/>
    </row>
    <row r="826" spans="24:24" ht="14.25" customHeight="1">
      <c r="X826" s="14"/>
    </row>
    <row r="827" spans="24:24" ht="14.25" customHeight="1">
      <c r="X827" s="14"/>
    </row>
    <row r="828" spans="24:24" ht="14.25" customHeight="1">
      <c r="X828" s="14"/>
    </row>
    <row r="829" spans="24:24" ht="14.25" customHeight="1">
      <c r="X829" s="14"/>
    </row>
    <row r="830" spans="24:24" ht="14.25" customHeight="1">
      <c r="X830" s="14"/>
    </row>
    <row r="831" spans="24:24" ht="14.25" customHeight="1">
      <c r="X831" s="14"/>
    </row>
    <row r="832" spans="24:24" ht="14.25" customHeight="1">
      <c r="X832" s="14"/>
    </row>
    <row r="833" spans="24:24" ht="14.25" customHeight="1">
      <c r="X833" s="14"/>
    </row>
    <row r="834" spans="24:24" ht="14.25" customHeight="1">
      <c r="X834" s="14"/>
    </row>
    <row r="835" spans="24:24" ht="14.25" customHeight="1">
      <c r="X835" s="14"/>
    </row>
    <row r="836" spans="24:24" ht="14.25" customHeight="1">
      <c r="X836" s="14"/>
    </row>
    <row r="837" spans="24:24" ht="14.25" customHeight="1">
      <c r="X837" s="14"/>
    </row>
    <row r="838" spans="24:24" ht="14.25" customHeight="1">
      <c r="X838" s="14"/>
    </row>
    <row r="839" spans="24:24" ht="14.25" customHeight="1">
      <c r="X839" s="14"/>
    </row>
    <row r="840" spans="24:24" ht="14.25" customHeight="1">
      <c r="X840" s="14"/>
    </row>
    <row r="841" spans="24:24" ht="14.25" customHeight="1">
      <c r="X841" s="14"/>
    </row>
    <row r="842" spans="24:24" ht="14.25" customHeight="1">
      <c r="X842" s="14"/>
    </row>
    <row r="843" spans="24:24" ht="14.25" customHeight="1">
      <c r="X843" s="14"/>
    </row>
    <row r="844" spans="24:24" ht="14.25" customHeight="1">
      <c r="X844" s="14"/>
    </row>
    <row r="845" spans="24:24" ht="14.25" customHeight="1">
      <c r="X845" s="14"/>
    </row>
    <row r="846" spans="24:24" ht="14.25" customHeight="1">
      <c r="X846" s="14"/>
    </row>
    <row r="847" spans="24:24" ht="14.25" customHeight="1">
      <c r="X847" s="14"/>
    </row>
    <row r="848" spans="24:24" ht="14.25" customHeight="1">
      <c r="X848" s="14"/>
    </row>
    <row r="849" spans="24:24" ht="14.25" customHeight="1">
      <c r="X849" s="14"/>
    </row>
    <row r="850" spans="24:24" ht="14.25" customHeight="1">
      <c r="X850" s="14"/>
    </row>
    <row r="851" spans="24:24" ht="14.25" customHeight="1">
      <c r="X851" s="14"/>
    </row>
    <row r="852" spans="24:24" ht="14.25" customHeight="1">
      <c r="X852" s="14"/>
    </row>
    <row r="853" spans="24:24" ht="14.25" customHeight="1">
      <c r="X853" s="14"/>
    </row>
    <row r="854" spans="24:24" ht="14.25" customHeight="1">
      <c r="X854" s="14"/>
    </row>
    <row r="855" spans="24:24" ht="14.25" customHeight="1">
      <c r="X855" s="14"/>
    </row>
    <row r="856" spans="24:24" ht="14.25" customHeight="1">
      <c r="X856" s="14"/>
    </row>
    <row r="857" spans="24:24" ht="14.25" customHeight="1">
      <c r="X857" s="14"/>
    </row>
    <row r="858" spans="24:24" ht="14.25" customHeight="1">
      <c r="X858" s="14"/>
    </row>
    <row r="859" spans="24:24" ht="14.25" customHeight="1">
      <c r="X859" s="14"/>
    </row>
    <row r="860" spans="24:24" ht="14.25" customHeight="1">
      <c r="X860" s="14"/>
    </row>
    <row r="861" spans="24:24" ht="14.25" customHeight="1">
      <c r="X861" s="14"/>
    </row>
    <row r="862" spans="24:24" ht="14.25" customHeight="1">
      <c r="X862" s="14"/>
    </row>
    <row r="863" spans="24:24" ht="14.25" customHeight="1">
      <c r="X863" s="14"/>
    </row>
    <row r="864" spans="24:24" ht="14.25" customHeight="1">
      <c r="X864" s="14"/>
    </row>
    <row r="865" spans="24:24" ht="14.25" customHeight="1">
      <c r="X865" s="14"/>
    </row>
    <row r="866" spans="24:24" ht="14.25" customHeight="1">
      <c r="X866" s="14"/>
    </row>
    <row r="867" spans="24:24" ht="14.25" customHeight="1">
      <c r="X867" s="14"/>
    </row>
    <row r="868" spans="24:24" ht="14.25" customHeight="1">
      <c r="X868" s="14"/>
    </row>
    <row r="869" spans="24:24" ht="14.25" customHeight="1">
      <c r="X869" s="14"/>
    </row>
    <row r="870" spans="24:24" ht="14.25" customHeight="1">
      <c r="X870" s="14"/>
    </row>
    <row r="871" spans="24:24" ht="14.25" customHeight="1">
      <c r="X871" s="14"/>
    </row>
    <row r="872" spans="24:24" ht="14.25" customHeight="1">
      <c r="X872" s="14"/>
    </row>
    <row r="873" spans="24:24" ht="14.25" customHeight="1">
      <c r="X873" s="14"/>
    </row>
    <row r="874" spans="24:24" ht="14.25" customHeight="1">
      <c r="X874" s="14"/>
    </row>
    <row r="875" spans="24:24" ht="14.25" customHeight="1">
      <c r="X875" s="14"/>
    </row>
    <row r="876" spans="24:24" ht="14.25" customHeight="1">
      <c r="X876" s="14"/>
    </row>
    <row r="877" spans="24:24" ht="14.25" customHeight="1">
      <c r="X877" s="14"/>
    </row>
    <row r="878" spans="24:24" ht="14.25" customHeight="1">
      <c r="X878" s="14"/>
    </row>
    <row r="879" spans="24:24" ht="14.25" customHeight="1">
      <c r="X879" s="14"/>
    </row>
    <row r="880" spans="24:24" ht="14.25" customHeight="1">
      <c r="X880" s="14"/>
    </row>
    <row r="881" spans="24:24" ht="14.25" customHeight="1">
      <c r="X881" s="14"/>
    </row>
    <row r="882" spans="24:24" ht="14.25" customHeight="1">
      <c r="X882" s="14"/>
    </row>
    <row r="883" spans="24:24" ht="14.25" customHeight="1">
      <c r="X883" s="14"/>
    </row>
    <row r="884" spans="24:24" ht="14.25" customHeight="1">
      <c r="X884" s="14"/>
    </row>
    <row r="885" spans="24:24" ht="14.25" customHeight="1">
      <c r="X885" s="14"/>
    </row>
    <row r="886" spans="24:24" ht="14.25" customHeight="1">
      <c r="X886" s="14"/>
    </row>
    <row r="887" spans="24:24" ht="14.25" customHeight="1">
      <c r="X887" s="14"/>
    </row>
    <row r="888" spans="24:24" ht="14.25" customHeight="1">
      <c r="X888" s="14"/>
    </row>
    <row r="889" spans="24:24" ht="14.25" customHeight="1">
      <c r="X889" s="14"/>
    </row>
    <row r="890" spans="24:24" ht="14.25" customHeight="1">
      <c r="X890" s="14"/>
    </row>
    <row r="891" spans="24:24" ht="14.25" customHeight="1">
      <c r="X891" s="14"/>
    </row>
    <row r="892" spans="24:24" ht="14.25" customHeight="1">
      <c r="X892" s="14"/>
    </row>
    <row r="893" spans="24:24" ht="14.25" customHeight="1">
      <c r="X893" s="14"/>
    </row>
    <row r="894" spans="24:24" ht="14.25" customHeight="1">
      <c r="X894" s="14"/>
    </row>
    <row r="895" spans="24:24" ht="14.25" customHeight="1">
      <c r="X895" s="14"/>
    </row>
    <row r="896" spans="24:24" ht="14.25" customHeight="1">
      <c r="X896" s="14"/>
    </row>
    <row r="897" spans="24:24" ht="14.25" customHeight="1">
      <c r="X897" s="14"/>
    </row>
    <row r="898" spans="24:24" ht="14.25" customHeight="1">
      <c r="X898" s="14"/>
    </row>
    <row r="899" spans="24:24" ht="14.25" customHeight="1">
      <c r="X899" s="14"/>
    </row>
    <row r="900" spans="24:24" ht="14.25" customHeight="1">
      <c r="X900" s="14"/>
    </row>
    <row r="901" spans="24:24" ht="14.25" customHeight="1">
      <c r="X901" s="14"/>
    </row>
    <row r="902" spans="24:24" ht="14.25" customHeight="1">
      <c r="X902" s="14"/>
    </row>
    <row r="903" spans="24:24" ht="14.25" customHeight="1">
      <c r="X903" s="14"/>
    </row>
    <row r="904" spans="24:24" ht="14.25" customHeight="1">
      <c r="X904" s="14"/>
    </row>
    <row r="905" spans="24:24" ht="14.25" customHeight="1">
      <c r="X905" s="14"/>
    </row>
    <row r="906" spans="24:24" ht="14.25" customHeight="1">
      <c r="X906" s="14"/>
    </row>
    <row r="907" spans="24:24" ht="14.25" customHeight="1">
      <c r="X907" s="14"/>
    </row>
    <row r="908" spans="24:24" ht="14.25" customHeight="1">
      <c r="X908" s="14"/>
    </row>
    <row r="909" spans="24:24" ht="14.25" customHeight="1">
      <c r="X909" s="14"/>
    </row>
    <row r="910" spans="24:24" ht="14.25" customHeight="1">
      <c r="X910" s="14"/>
    </row>
    <row r="911" spans="24:24" ht="14.25" customHeight="1">
      <c r="X911" s="14"/>
    </row>
    <row r="912" spans="24:24" ht="14.25" customHeight="1">
      <c r="X912" s="14"/>
    </row>
    <row r="913" spans="24:24" ht="14.25" customHeight="1">
      <c r="X913" s="14"/>
    </row>
    <row r="914" spans="24:24" ht="14.25" customHeight="1">
      <c r="X914" s="14"/>
    </row>
    <row r="915" spans="24:24" ht="14.25" customHeight="1">
      <c r="X915" s="14"/>
    </row>
    <row r="916" spans="24:24" ht="14.25" customHeight="1">
      <c r="X916" s="14"/>
    </row>
    <row r="917" spans="24:24" ht="14.25" customHeight="1">
      <c r="X917" s="14"/>
    </row>
    <row r="918" spans="24:24" ht="14.25" customHeight="1">
      <c r="X918" s="14"/>
    </row>
    <row r="919" spans="24:24" ht="14.25" customHeight="1">
      <c r="X919" s="14"/>
    </row>
    <row r="920" spans="24:24" ht="14.25" customHeight="1">
      <c r="X920" s="14"/>
    </row>
    <row r="921" spans="24:24" ht="14.25" customHeight="1">
      <c r="X921" s="14"/>
    </row>
    <row r="922" spans="24:24" ht="14.25" customHeight="1">
      <c r="X922" s="14"/>
    </row>
    <row r="923" spans="24:24" ht="14.25" customHeight="1">
      <c r="X923" s="14"/>
    </row>
    <row r="924" spans="24:24" ht="14.25" customHeight="1">
      <c r="X924" s="14"/>
    </row>
    <row r="925" spans="24:24" ht="14.25" customHeight="1">
      <c r="X925" s="14"/>
    </row>
    <row r="926" spans="24:24" ht="14.25" customHeight="1">
      <c r="X926" s="14"/>
    </row>
    <row r="927" spans="24:24" ht="14.25" customHeight="1">
      <c r="X927" s="14"/>
    </row>
    <row r="928" spans="24:24" ht="14.25" customHeight="1">
      <c r="X928" s="14"/>
    </row>
    <row r="929" spans="24:24" ht="14.25" customHeight="1">
      <c r="X929" s="14"/>
    </row>
    <row r="930" spans="24:24" ht="14.25" customHeight="1">
      <c r="X930" s="14"/>
    </row>
    <row r="931" spans="24:24" ht="14.25" customHeight="1">
      <c r="X931" s="14"/>
    </row>
    <row r="932" spans="24:24" ht="14.25" customHeight="1">
      <c r="X932" s="14"/>
    </row>
    <row r="933" spans="24:24" ht="14.25" customHeight="1">
      <c r="X933" s="14"/>
    </row>
    <row r="934" spans="24:24" ht="14.25" customHeight="1">
      <c r="X934" s="14"/>
    </row>
    <row r="935" spans="24:24" ht="14.25" customHeight="1">
      <c r="X935" s="14"/>
    </row>
    <row r="936" spans="24:24" ht="14.25" customHeight="1">
      <c r="X936" s="14"/>
    </row>
    <row r="937" spans="24:24" ht="14.25" customHeight="1">
      <c r="X937" s="14"/>
    </row>
    <row r="938" spans="24:24" ht="14.25" customHeight="1">
      <c r="X938" s="14"/>
    </row>
    <row r="939" spans="24:24" ht="14.25" customHeight="1">
      <c r="X939" s="14"/>
    </row>
    <row r="940" spans="24:24" ht="14.25" customHeight="1">
      <c r="X940" s="14"/>
    </row>
    <row r="941" spans="24:24" ht="14.25" customHeight="1">
      <c r="X941" s="14"/>
    </row>
    <row r="942" spans="24:24" ht="14.25" customHeight="1">
      <c r="X942" s="14"/>
    </row>
    <row r="943" spans="24:24" ht="14.25" customHeight="1">
      <c r="X943" s="14"/>
    </row>
    <row r="944" spans="24:24" ht="14.25" customHeight="1">
      <c r="X944" s="14"/>
    </row>
    <row r="945" spans="24:24" ht="14.25" customHeight="1">
      <c r="X945" s="14"/>
    </row>
    <row r="946" spans="24:24" ht="14.25" customHeight="1">
      <c r="X946" s="14"/>
    </row>
    <row r="947" spans="24:24" ht="14.25" customHeight="1">
      <c r="X947" s="14"/>
    </row>
    <row r="948" spans="24:24" ht="14.25" customHeight="1">
      <c r="X948" s="14"/>
    </row>
    <row r="949" spans="24:24" ht="14.25" customHeight="1">
      <c r="X949" s="14"/>
    </row>
    <row r="950" spans="24:24" ht="14.25" customHeight="1">
      <c r="X950" s="14"/>
    </row>
    <row r="951" spans="24:24" ht="14.25" customHeight="1">
      <c r="X951" s="14"/>
    </row>
    <row r="952" spans="24:24" ht="14.25" customHeight="1">
      <c r="X952" s="14"/>
    </row>
    <row r="953" spans="24:24" ht="14.25" customHeight="1">
      <c r="X953" s="14"/>
    </row>
    <row r="954" spans="24:24" ht="14.25" customHeight="1">
      <c r="X954" s="14"/>
    </row>
    <row r="955" spans="24:24" ht="14.25" customHeight="1">
      <c r="X955" s="14"/>
    </row>
    <row r="956" spans="24:24" ht="14.25" customHeight="1">
      <c r="X956" s="14"/>
    </row>
    <row r="957" spans="24:24" ht="14.25" customHeight="1">
      <c r="X957" s="14"/>
    </row>
    <row r="958" spans="24:24" ht="14.25" customHeight="1">
      <c r="X958" s="14"/>
    </row>
    <row r="959" spans="24:24" ht="14.25" customHeight="1">
      <c r="X959" s="14"/>
    </row>
    <row r="960" spans="24:24" ht="14.25" customHeight="1">
      <c r="X960" s="14"/>
    </row>
    <row r="961" spans="24:24" ht="14.25" customHeight="1">
      <c r="X961" s="14"/>
    </row>
    <row r="962" spans="24:24" ht="14.25" customHeight="1">
      <c r="X962" s="14"/>
    </row>
    <row r="963" spans="24:24" ht="14.25" customHeight="1">
      <c r="X963" s="14"/>
    </row>
    <row r="964" spans="24:24" ht="14.25" customHeight="1">
      <c r="X964" s="14"/>
    </row>
    <row r="965" spans="24:24" ht="14.25" customHeight="1">
      <c r="X965" s="14"/>
    </row>
    <row r="966" spans="24:24" ht="14.25" customHeight="1">
      <c r="X966" s="14"/>
    </row>
    <row r="967" spans="24:24" ht="14.25" customHeight="1">
      <c r="X967" s="14"/>
    </row>
    <row r="968" spans="24:24" ht="14.25" customHeight="1">
      <c r="X968" s="14"/>
    </row>
  </sheetData>
  <sheetProtection algorithmName="SHA-512" hashValue="9lHnDCz+GiLrtLS+zlncIiyoweOmwH28dDd8XmQL13bp1KCcc34z9LBgq6hlyMpEH/hJMRmph/o9Cwghkv1jJA==" saltValue="STLQj959JhmKDZfLCbY4mg==" spinCount="100000" sheet="1" objects="1" scenarios="1"/>
  <mergeCells count="5">
    <mergeCell ref="A1:B4"/>
    <mergeCell ref="D1:H1"/>
    <mergeCell ref="I1:Q1"/>
    <mergeCell ref="R1:U1"/>
    <mergeCell ref="V1:W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CBE3-CEC0-4DC9-A9F8-DDF6CB63BD6F}">
  <dimension ref="A1:AH1001"/>
  <sheetViews>
    <sheetView zoomScale="115" zoomScaleNormal="115" workbookViewId="0">
      <selection activeCell="A5" sqref="A5"/>
    </sheetView>
  </sheetViews>
  <sheetFormatPr defaultColWidth="14.44140625" defaultRowHeight="14.4"/>
  <cols>
    <col min="1" max="1" width="20" customWidth="1"/>
    <col min="2" max="2" width="24.44140625" customWidth="1"/>
    <col min="3" max="3" width="8.44140625" customWidth="1"/>
    <col min="4" max="4" width="11.21875" customWidth="1"/>
    <col min="6" max="7" width="16.44140625" customWidth="1"/>
    <col min="8" max="8" width="15.77734375" customWidth="1"/>
    <col min="9" max="10" width="15.21875" customWidth="1"/>
    <col min="11" max="11" width="14.21875" customWidth="1"/>
    <col min="12" max="12" width="18.5546875" customWidth="1"/>
    <col min="13" max="13" width="15.5546875" customWidth="1"/>
    <col min="14" max="14" width="13.5546875" customWidth="1"/>
    <col min="15" max="15" width="10.5546875" customWidth="1"/>
    <col min="16" max="16" width="13.109375" customWidth="1"/>
    <col min="17" max="17" width="20" customWidth="1"/>
    <col min="18" max="18" width="16.109375" customWidth="1"/>
    <col min="19" max="19" width="14.5546875" customWidth="1"/>
    <col min="20" max="20" width="14.77734375" customWidth="1"/>
    <col min="21" max="21" width="13.21875" customWidth="1"/>
    <col min="22" max="23" width="11" customWidth="1"/>
    <col min="24" max="24" width="10.44140625" bestFit="1" customWidth="1"/>
    <col min="25" max="25" width="14.5546875" bestFit="1" customWidth="1"/>
    <col min="26" max="26" width="15.77734375" customWidth="1"/>
    <col min="27" max="27" width="15" customWidth="1"/>
    <col min="28" max="28" width="13" customWidth="1"/>
    <col min="29" max="29" width="10.77734375" customWidth="1"/>
    <col min="30" max="30" width="15.5546875" customWidth="1"/>
    <col min="31" max="31" width="18.44140625" customWidth="1"/>
    <col min="32" max="32" width="16.44140625" customWidth="1"/>
    <col min="33" max="33" width="10.5546875" customWidth="1"/>
    <col min="34" max="34" width="16.5546875" customWidth="1"/>
  </cols>
  <sheetData>
    <row r="1" spans="1:34" ht="20.25" customHeight="1">
      <c r="A1" s="29" t="s">
        <v>62</v>
      </c>
      <c r="B1" s="30"/>
      <c r="C1" s="54" t="s">
        <v>1</v>
      </c>
      <c r="D1" s="32" t="s">
        <v>36</v>
      </c>
      <c r="E1" s="30"/>
      <c r="F1" s="30"/>
      <c r="G1" s="30"/>
      <c r="H1" s="30"/>
      <c r="I1" s="33" t="s">
        <v>37</v>
      </c>
      <c r="J1" s="30"/>
      <c r="K1" s="30"/>
      <c r="L1" s="30"/>
      <c r="M1" s="30"/>
      <c r="N1" s="30"/>
      <c r="O1" s="30"/>
      <c r="P1" s="30"/>
      <c r="Q1" s="30"/>
      <c r="R1" s="34" t="s">
        <v>38</v>
      </c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5" t="s">
        <v>39</v>
      </c>
      <c r="AG1" s="30"/>
      <c r="AH1" s="55" t="s">
        <v>6</v>
      </c>
    </row>
    <row r="2" spans="1:34" ht="64.5" customHeight="1">
      <c r="A2" s="30"/>
      <c r="B2" s="30"/>
      <c r="C2" s="37" t="s">
        <v>7</v>
      </c>
      <c r="D2" s="38" t="s">
        <v>72</v>
      </c>
      <c r="E2" s="38">
        <v>1</v>
      </c>
      <c r="F2" s="38" t="s">
        <v>89</v>
      </c>
      <c r="G2" s="38">
        <v>3</v>
      </c>
      <c r="H2" s="38">
        <v>4</v>
      </c>
      <c r="I2" s="38">
        <v>5</v>
      </c>
      <c r="J2" s="38">
        <v>6</v>
      </c>
      <c r="K2" s="38">
        <v>7</v>
      </c>
      <c r="L2" s="38">
        <v>8</v>
      </c>
      <c r="M2" s="38">
        <v>9</v>
      </c>
      <c r="N2" s="38">
        <v>10</v>
      </c>
      <c r="O2" s="38">
        <v>11</v>
      </c>
      <c r="P2" s="38">
        <v>12</v>
      </c>
      <c r="Q2" s="38">
        <v>13</v>
      </c>
      <c r="R2" s="38">
        <v>14</v>
      </c>
      <c r="S2" s="38">
        <v>15</v>
      </c>
      <c r="T2" s="38">
        <v>16</v>
      </c>
      <c r="U2" s="38">
        <v>17</v>
      </c>
      <c r="V2" s="38">
        <v>18</v>
      </c>
      <c r="W2" s="38">
        <v>19</v>
      </c>
      <c r="X2" s="38">
        <v>20</v>
      </c>
      <c r="Y2" s="38">
        <v>21</v>
      </c>
      <c r="Z2" s="38">
        <v>22</v>
      </c>
      <c r="AA2" s="38">
        <v>23</v>
      </c>
      <c r="AB2" s="38">
        <v>24</v>
      </c>
      <c r="AC2" s="38">
        <v>25</v>
      </c>
      <c r="AD2" s="38">
        <v>26</v>
      </c>
      <c r="AE2" s="38">
        <v>27</v>
      </c>
      <c r="AF2" s="38" t="s">
        <v>99</v>
      </c>
      <c r="AG2" s="38" t="s">
        <v>92</v>
      </c>
      <c r="AH2" s="31" t="s">
        <v>40</v>
      </c>
    </row>
    <row r="3" spans="1:34" ht="64.5" customHeight="1">
      <c r="A3" s="30"/>
      <c r="B3" s="30"/>
      <c r="C3" s="38" t="s">
        <v>80</v>
      </c>
      <c r="D3" s="38"/>
      <c r="E3" s="38" t="s">
        <v>81</v>
      </c>
      <c r="F3" s="38" t="s">
        <v>100</v>
      </c>
      <c r="G3" s="38" t="s">
        <v>108</v>
      </c>
      <c r="H3" s="38" t="s">
        <v>82</v>
      </c>
      <c r="I3" s="38"/>
      <c r="J3" s="38" t="s">
        <v>82</v>
      </c>
      <c r="K3" s="38" t="s">
        <v>103</v>
      </c>
      <c r="L3" s="38" t="s">
        <v>84</v>
      </c>
      <c r="M3" s="38" t="s">
        <v>83</v>
      </c>
      <c r="N3" s="38" t="s">
        <v>104</v>
      </c>
      <c r="O3" s="38" t="s">
        <v>105</v>
      </c>
      <c r="P3" s="38" t="s">
        <v>82</v>
      </c>
      <c r="Q3" s="38" t="s">
        <v>106</v>
      </c>
      <c r="R3" s="38" t="s">
        <v>83</v>
      </c>
      <c r="S3" s="38" t="s">
        <v>96</v>
      </c>
      <c r="T3" s="38" t="s">
        <v>82</v>
      </c>
      <c r="U3" s="38" t="s">
        <v>82</v>
      </c>
      <c r="V3" s="38" t="s">
        <v>82</v>
      </c>
      <c r="W3" s="38" t="s">
        <v>82</v>
      </c>
      <c r="X3" s="38" t="s">
        <v>86</v>
      </c>
      <c r="Y3" s="38" t="s">
        <v>82</v>
      </c>
      <c r="Z3" s="38" t="s">
        <v>107</v>
      </c>
      <c r="AA3" s="38" t="s">
        <v>96</v>
      </c>
      <c r="AB3" s="38" t="s">
        <v>83</v>
      </c>
      <c r="AC3" s="38" t="s">
        <v>83</v>
      </c>
      <c r="AD3" s="38" t="s">
        <v>95</v>
      </c>
      <c r="AE3" s="38" t="s">
        <v>83</v>
      </c>
      <c r="AF3" s="38" t="s">
        <v>84</v>
      </c>
      <c r="AG3" s="38" t="s">
        <v>88</v>
      </c>
      <c r="AH3" s="31"/>
    </row>
    <row r="4" spans="1:34" ht="123.75" customHeight="1">
      <c r="A4" s="30"/>
      <c r="B4" s="30"/>
      <c r="C4" s="31" t="s">
        <v>11</v>
      </c>
      <c r="D4" s="40" t="s">
        <v>12</v>
      </c>
      <c r="E4" s="41" t="s">
        <v>13</v>
      </c>
      <c r="F4" s="40" t="s">
        <v>79</v>
      </c>
      <c r="G4" s="40" t="s">
        <v>111</v>
      </c>
      <c r="H4" s="40" t="s">
        <v>14</v>
      </c>
      <c r="I4" s="42" t="s">
        <v>15</v>
      </c>
      <c r="J4" s="40" t="s">
        <v>16</v>
      </c>
      <c r="K4" s="40" t="s">
        <v>59</v>
      </c>
      <c r="L4" s="40" t="s">
        <v>18</v>
      </c>
      <c r="M4" s="40" t="s">
        <v>19</v>
      </c>
      <c r="N4" s="40" t="s">
        <v>41</v>
      </c>
      <c r="O4" s="42" t="s">
        <v>42</v>
      </c>
      <c r="P4" s="40" t="s">
        <v>122</v>
      </c>
      <c r="Q4" s="40" t="s">
        <v>120</v>
      </c>
      <c r="R4" s="40" t="s">
        <v>43</v>
      </c>
      <c r="S4" s="40" t="s">
        <v>44</v>
      </c>
      <c r="T4" s="40" t="s">
        <v>63</v>
      </c>
      <c r="U4" s="40" t="s">
        <v>46</v>
      </c>
      <c r="V4" s="40" t="s">
        <v>64</v>
      </c>
      <c r="W4" s="40" t="s">
        <v>47</v>
      </c>
      <c r="X4" s="40" t="s">
        <v>24</v>
      </c>
      <c r="Y4" s="40" t="s">
        <v>75</v>
      </c>
      <c r="Z4" s="56" t="s">
        <v>49</v>
      </c>
      <c r="AA4" s="56" t="s">
        <v>65</v>
      </c>
      <c r="AB4" s="56" t="s">
        <v>115</v>
      </c>
      <c r="AC4" s="40" t="s">
        <v>51</v>
      </c>
      <c r="AD4" s="40" t="s">
        <v>66</v>
      </c>
      <c r="AE4" s="40" t="s">
        <v>67</v>
      </c>
      <c r="AF4" s="40" t="s">
        <v>26</v>
      </c>
      <c r="AG4" s="40" t="s">
        <v>27</v>
      </c>
      <c r="AH4" s="40" t="s">
        <v>28</v>
      </c>
    </row>
    <row r="5" spans="1:34" ht="52.5" customHeight="1">
      <c r="A5" s="27" t="s">
        <v>68</v>
      </c>
      <c r="B5" s="51" t="s">
        <v>30</v>
      </c>
      <c r="C5" s="44" t="s">
        <v>31</v>
      </c>
      <c r="D5" s="57">
        <v>45373</v>
      </c>
      <c r="E5" s="57">
        <f>IF(D5=0,"",D5+1)</f>
        <v>45374</v>
      </c>
      <c r="F5" s="57">
        <f>IF(D5=0,"",E5+3)</f>
        <v>45377</v>
      </c>
      <c r="G5" s="57">
        <f>IF(E5=0,"",F5+2)</f>
        <v>45379</v>
      </c>
      <c r="H5" s="57">
        <f>IF(D5=0,"",G5+2)</f>
        <v>45381</v>
      </c>
      <c r="I5" s="57">
        <f>IF(D5=0,"",H5+0)</f>
        <v>45381</v>
      </c>
      <c r="J5" s="57">
        <f>IF(D5=0,"",I5+2)</f>
        <v>45383</v>
      </c>
      <c r="K5" s="57">
        <f>IF(D5=0,"",J5+7)</f>
        <v>45390</v>
      </c>
      <c r="L5" s="57">
        <f>IF(D5=0,"",K5+5)</f>
        <v>45395</v>
      </c>
      <c r="M5" s="57">
        <f>IF(D5=0,"",L5+7)</f>
        <v>45402</v>
      </c>
      <c r="N5" s="57">
        <f t="shared" ref="N5:N6" si="0">IF(D5=0,"",O5-7)</f>
        <v>45406</v>
      </c>
      <c r="O5" s="57">
        <f>IF(D5=0,"",J5+30)</f>
        <v>45413</v>
      </c>
      <c r="P5" s="57">
        <f>IF(D5=0,"",O5+2)</f>
        <v>45415</v>
      </c>
      <c r="Q5" s="57">
        <f>IF(P5="","",P5+15)</f>
        <v>45430</v>
      </c>
      <c r="R5" s="57">
        <f>IF(Q5="","",Q5+7)</f>
        <v>45437</v>
      </c>
      <c r="S5" s="57">
        <f>IF(R5="","",R5+4)</f>
        <v>45441</v>
      </c>
      <c r="T5" s="57">
        <f>IF(S5="","",S5+2)</f>
        <v>45443</v>
      </c>
      <c r="U5" s="57">
        <f>IF(P5="","",T5+2)</f>
        <v>45445</v>
      </c>
      <c r="V5" s="57">
        <f t="shared" ref="V5:W6" si="1">IF(R5="","",U5+2)</f>
        <v>45447</v>
      </c>
      <c r="W5" s="57">
        <f t="shared" si="1"/>
        <v>45449</v>
      </c>
      <c r="X5" s="57">
        <f>IF(T5="","",W5+10)</f>
        <v>45459</v>
      </c>
      <c r="Y5" s="57">
        <f t="shared" ref="Y5" si="2">IF(V5="","",X5+2)</f>
        <v>45461</v>
      </c>
      <c r="Z5" s="57">
        <f>IF(W5="","",Y5+0)</f>
        <v>45461</v>
      </c>
      <c r="AA5" s="57">
        <f>IF(X5="","",Z5+4)</f>
        <v>45465</v>
      </c>
      <c r="AB5" s="57">
        <f>IF(Y5="","",AA5+7)</f>
        <v>45472</v>
      </c>
      <c r="AC5" s="57">
        <f>IF(AA5="","",Z5+7)</f>
        <v>45468</v>
      </c>
      <c r="AD5" s="57">
        <f>IF(AC5="","",AC5+14)</f>
        <v>45482</v>
      </c>
      <c r="AE5" s="57">
        <f>IF(AD5="","",AD5+7)</f>
        <v>45489</v>
      </c>
      <c r="AF5" s="58">
        <f>IF(AD5="","",AE5+5)</f>
        <v>45494</v>
      </c>
      <c r="AG5" s="58">
        <f>IF(AF5="","",AF5+45)</f>
        <v>45539</v>
      </c>
      <c r="AH5" s="59">
        <f>AE5-I5</f>
        <v>108</v>
      </c>
    </row>
    <row r="6" spans="1:34" ht="14.25" customHeight="1">
      <c r="A6" s="46"/>
      <c r="B6" s="47" t="s">
        <v>32</v>
      </c>
      <c r="C6" s="48"/>
      <c r="D6" s="49">
        <v>45373</v>
      </c>
      <c r="E6" s="61">
        <f>IF(D6=0,"",D6+1)</f>
        <v>45374</v>
      </c>
      <c r="F6" s="61">
        <f>IF(D6=0,"",E6+3)</f>
        <v>45377</v>
      </c>
      <c r="G6" s="62">
        <f>IF(E6=0,"",F6+2)</f>
        <v>45379</v>
      </c>
      <c r="H6" s="61">
        <f>IF(D6=0,"",G6+2)</f>
        <v>45381</v>
      </c>
      <c r="I6" s="61">
        <f>IF(D6=0,"",H6+0)</f>
        <v>45381</v>
      </c>
      <c r="J6" s="61">
        <f>IF(D6=0,"",I6+2)</f>
        <v>45383</v>
      </c>
      <c r="K6" s="61">
        <f>IF(D6=0,"",J6+7)</f>
        <v>45390</v>
      </c>
      <c r="L6" s="61">
        <f>IF(D6=0,"",K6+5)</f>
        <v>45395</v>
      </c>
      <c r="M6" s="61">
        <f>IF(D6=0,"",L6+7)</f>
        <v>45402</v>
      </c>
      <c r="N6" s="62">
        <f t="shared" si="0"/>
        <v>45406</v>
      </c>
      <c r="O6" s="62">
        <f>IF(D6=0,"",J6+30)</f>
        <v>45413</v>
      </c>
      <c r="P6" s="61">
        <f>IF(D6=0,"",O6+2)</f>
        <v>45415</v>
      </c>
      <c r="Q6" s="61">
        <f>IF(D6=0,"",P6+15)</f>
        <v>45430</v>
      </c>
      <c r="R6" s="61">
        <f>IF(D6=0,"",Q6+7)</f>
        <v>45437</v>
      </c>
      <c r="S6" s="61">
        <f>IF(D6=0,"",R6+4)</f>
        <v>45441</v>
      </c>
      <c r="T6" s="61">
        <f>IF(R6="","",S6+2)</f>
        <v>45443</v>
      </c>
      <c r="U6" s="61">
        <f>IF(T6="","",T6+2)</f>
        <v>45445</v>
      </c>
      <c r="V6" s="62">
        <f t="shared" si="1"/>
        <v>45447</v>
      </c>
      <c r="W6" s="61">
        <f>IF(U6="","",V6+2)</f>
        <v>45449</v>
      </c>
      <c r="X6" s="61">
        <f>IF(W6="","",W6+10)</f>
        <v>45459</v>
      </c>
      <c r="Y6" s="61">
        <f>IF(X6="","",X6+2)</f>
        <v>45461</v>
      </c>
      <c r="Z6" s="61">
        <f>IF(Y6="","",Y6+0)</f>
        <v>45461</v>
      </c>
      <c r="AA6" s="61">
        <f>IF(X6="","",Z6+4)</f>
        <v>45465</v>
      </c>
      <c r="AB6" s="62">
        <f>IF(Y6="","",AA6+7)</f>
        <v>45472</v>
      </c>
      <c r="AC6" s="62">
        <f>IF(AA6="","",Z6+7)</f>
        <v>45468</v>
      </c>
      <c r="AD6" s="61">
        <f>IF(AA6="","",AC6+14)</f>
        <v>45482</v>
      </c>
      <c r="AE6" s="61">
        <f>IF(AD6="","",AD6+7)</f>
        <v>45489</v>
      </c>
      <c r="AF6" s="61">
        <f>IF(AE6="","",AE6+5)</f>
        <v>45494</v>
      </c>
      <c r="AG6" s="61">
        <f t="shared" ref="AG6" si="3">IF(AF6="","",AF6+45)</f>
        <v>45539</v>
      </c>
      <c r="AH6" s="63">
        <f>AE6-I6</f>
        <v>108</v>
      </c>
    </row>
    <row r="7" spans="1:34" ht="14.25" customHeight="1">
      <c r="A7" s="46"/>
      <c r="B7" s="47" t="s">
        <v>33</v>
      </c>
      <c r="C7" s="48"/>
      <c r="D7" s="73">
        <f>D6</f>
        <v>45373</v>
      </c>
      <c r="E7" s="76">
        <f>IF(D7=0,"",D7+1)</f>
        <v>45374</v>
      </c>
      <c r="F7" s="76">
        <f>IF(D7=0,"",E7+3)</f>
        <v>45377</v>
      </c>
      <c r="G7" s="76">
        <f>IF(E7=0,"",F7+2)</f>
        <v>45379</v>
      </c>
      <c r="H7" s="76">
        <f>IF(D7=0,"",G7+2)</f>
        <v>45381</v>
      </c>
      <c r="I7" s="76">
        <f>IF(D7=0,"",H7+0)</f>
        <v>45381</v>
      </c>
      <c r="J7" s="76">
        <f>IF(D7=0,"",I7+2)</f>
        <v>45383</v>
      </c>
      <c r="K7" s="76">
        <f>IF(D7=0,"",J7+7)</f>
        <v>45390</v>
      </c>
      <c r="L7" s="76">
        <f>IF(D7=0,"",K7+5)</f>
        <v>45395</v>
      </c>
      <c r="M7" s="76">
        <f>IF(D7=0,"",L7+7)</f>
        <v>45402</v>
      </c>
      <c r="N7" s="76">
        <f t="shared" ref="N7" si="4">IF(D7=0,"",O7-7)</f>
        <v>45406</v>
      </c>
      <c r="O7" s="76">
        <f>IF(D7=0,"",J7+30)</f>
        <v>45413</v>
      </c>
      <c r="P7" s="76">
        <f>IF(D7=0,"",O7+2)</f>
        <v>45415</v>
      </c>
      <c r="Q7" s="76">
        <f>IF(D7=0,"",P7+15)</f>
        <v>45430</v>
      </c>
      <c r="R7" s="76">
        <f>IF(D7=0,"",Q7+7)</f>
        <v>45437</v>
      </c>
      <c r="S7" s="76">
        <f>IF(D7=0,"",R7+4)</f>
        <v>45441</v>
      </c>
      <c r="T7" s="76">
        <f>IF(R7="","",S7+2)</f>
        <v>45443</v>
      </c>
      <c r="U7" s="76">
        <f>IF(T7="","",T7+2)</f>
        <v>45445</v>
      </c>
      <c r="V7" s="76">
        <f t="shared" ref="V7" si="5">IF(R7="","",U7+2)</f>
        <v>45447</v>
      </c>
      <c r="W7" s="76">
        <f>IF(U7="","",V7+2)</f>
        <v>45449</v>
      </c>
      <c r="X7" s="76">
        <f>IF(W7="","",W7+10)</f>
        <v>45459</v>
      </c>
      <c r="Y7" s="76">
        <f>IF(X7="","",X7+2)</f>
        <v>45461</v>
      </c>
      <c r="Z7" s="76">
        <f>IF(Y7="","",Y7+0)</f>
        <v>45461</v>
      </c>
      <c r="AA7" s="76">
        <f>IF(X7="","",Z7+4)</f>
        <v>45465</v>
      </c>
      <c r="AB7" s="76">
        <f>IF(Y7="","",AA7+7)</f>
        <v>45472</v>
      </c>
      <c r="AC7" s="76">
        <f>IF(AA7="","",Z7+7)</f>
        <v>45468</v>
      </c>
      <c r="AD7" s="76">
        <f>IF(AA7="","",AC7+14)</f>
        <v>45482</v>
      </c>
      <c r="AE7" s="76">
        <f>IF(AD7="","",AD7+7)</f>
        <v>45489</v>
      </c>
      <c r="AF7" s="76">
        <f>IF(AE7="","",AE7+5)</f>
        <v>45494</v>
      </c>
      <c r="AG7" s="76">
        <f t="shared" ref="AG7" si="6">IF(AF7="","",AF7+45)</f>
        <v>45539</v>
      </c>
      <c r="AH7" s="74">
        <f>AE7-I7</f>
        <v>108</v>
      </c>
    </row>
    <row r="8" spans="1:34" ht="16.8" customHeight="1">
      <c r="A8" s="77"/>
      <c r="B8" s="47" t="s">
        <v>34</v>
      </c>
      <c r="C8" s="48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8"/>
    </row>
    <row r="9" spans="1:34" ht="51.75" customHeight="1">
      <c r="A9" s="16"/>
      <c r="B9" s="17"/>
      <c r="C9" s="6"/>
      <c r="D9" s="21"/>
      <c r="E9" s="18" t="str">
        <f>IF(D9=0,"",D9+0)</f>
        <v/>
      </c>
      <c r="F9" s="18" t="str">
        <f>IF(D9=0,"",E9+14)</f>
        <v/>
      </c>
      <c r="G9" s="18"/>
      <c r="H9" s="18" t="str">
        <f>IF(D9=0,"",F9+3)</f>
        <v/>
      </c>
      <c r="I9" s="18" t="str">
        <f>IF(D9=0,"",H9+1)</f>
        <v/>
      </c>
      <c r="J9" s="18" t="str">
        <f>IF(D9=0,"",I9+7)</f>
        <v/>
      </c>
      <c r="K9" s="18" t="str">
        <f>IF(D9=0,"",J9+1)</f>
        <v/>
      </c>
      <c r="L9" s="18" t="str">
        <f>IF(D9=0,"",K9+0)</f>
        <v/>
      </c>
      <c r="M9" s="18" t="str">
        <f>IF(D9=0,"",L9+3)</f>
        <v/>
      </c>
      <c r="N9" s="18" t="str">
        <f>IF(D9=0,"",M9+7)</f>
        <v/>
      </c>
      <c r="O9" s="18" t="str">
        <f>IF(D9=0,"",N9+7)</f>
        <v/>
      </c>
      <c r="P9" s="18" t="str">
        <f>IF(D9=0,"",O9+14)</f>
        <v/>
      </c>
      <c r="Q9" s="18" t="str">
        <f>IF(D9=0,"",P9+14)</f>
        <v/>
      </c>
      <c r="R9" s="18" t="str">
        <f>IF(D9=0,"",Q9+7)</f>
        <v/>
      </c>
      <c r="S9" s="18"/>
      <c r="T9" s="18" t="str">
        <f t="shared" ref="T9:T18" si="7">IF(R9="","",R9+7)</f>
        <v/>
      </c>
      <c r="U9" s="18" t="str">
        <f t="shared" ref="U9:U10" si="8">IF(T9="","",T9+30)</f>
        <v/>
      </c>
      <c r="V9" s="18"/>
      <c r="W9" s="18" t="str">
        <f t="shared" ref="W9:W10" si="9">IF(U9="","",U9+30)</f>
        <v/>
      </c>
      <c r="X9" s="18" t="str">
        <f t="shared" ref="X9:X10" si="10">IF(W9="","",W9+30)</f>
        <v/>
      </c>
      <c r="Y9" s="18"/>
      <c r="Z9" s="18"/>
      <c r="AA9" s="18" t="str">
        <f t="shared" ref="AA9:AA10" si="11">IF(X9="","",X9+3)</f>
        <v/>
      </c>
      <c r="AB9" s="18"/>
      <c r="AC9" s="18"/>
      <c r="AD9" s="18" t="str">
        <f t="shared" ref="AD9" si="12">IF(AA9="","",AA9+3)</f>
        <v/>
      </c>
      <c r="AE9" s="18" t="str">
        <f t="shared" ref="AE9" si="13">IF(AD9="","",AD9+3)</f>
        <v/>
      </c>
      <c r="AF9" s="18"/>
      <c r="AG9" s="18"/>
      <c r="AH9" s="20" t="str">
        <f>IF(D9="","",AF9-L9)</f>
        <v/>
      </c>
    </row>
    <row r="10" spans="1:34" ht="61.5" customHeight="1">
      <c r="A10" s="3"/>
      <c r="B10" s="19"/>
      <c r="C10" s="6"/>
      <c r="D10" s="21" t="str">
        <f>IF(D9="","",D9)</f>
        <v/>
      </c>
      <c r="E10" s="18" t="str">
        <f>IF(D9=0,"",D10+0)</f>
        <v/>
      </c>
      <c r="F10" s="18" t="str">
        <f>IF(D9=0,"",E10+14)</f>
        <v/>
      </c>
      <c r="G10" s="18"/>
      <c r="H10" s="18" t="str">
        <f>IF(D9=0,"",F10+3)</f>
        <v/>
      </c>
      <c r="I10" s="18" t="str">
        <f>IF(D9=0,"",H10+1)</f>
        <v/>
      </c>
      <c r="J10" s="18" t="str">
        <f>IF(D9=0,"",I10+7)</f>
        <v/>
      </c>
      <c r="K10" s="18" t="str">
        <f>IF(D9=0,"",J10+1)</f>
        <v/>
      </c>
      <c r="L10" s="18" t="str">
        <f>IF(D9=0,"",K10+0)</f>
        <v/>
      </c>
      <c r="M10" s="18" t="str">
        <f>IF(D9=0,"",L10+3)</f>
        <v/>
      </c>
      <c r="N10" s="18" t="str">
        <f>IF(D9=0,"",M10+7)</f>
        <v/>
      </c>
      <c r="O10" s="18" t="str">
        <f>IF(D9=0,"",N10+7)</f>
        <v/>
      </c>
      <c r="P10" s="18" t="str">
        <f>IF(D9=0,"",O10+14)</f>
        <v/>
      </c>
      <c r="Q10" s="18" t="str">
        <f>IF(D9=0,"",P10+14)</f>
        <v/>
      </c>
      <c r="R10" s="18" t="str">
        <f>IF(D9=0,"",Q10+7)</f>
        <v/>
      </c>
      <c r="S10" s="18"/>
      <c r="T10" s="18" t="str">
        <f t="shared" si="7"/>
        <v/>
      </c>
      <c r="U10" s="18" t="str">
        <f t="shared" si="8"/>
        <v/>
      </c>
      <c r="V10" s="18"/>
      <c r="W10" s="18" t="str">
        <f t="shared" si="9"/>
        <v/>
      </c>
      <c r="X10" s="18" t="str">
        <f t="shared" si="10"/>
        <v/>
      </c>
      <c r="Y10" s="18"/>
      <c r="Z10" s="18"/>
      <c r="AA10" s="18" t="str">
        <f t="shared" si="11"/>
        <v/>
      </c>
      <c r="AB10" s="18"/>
      <c r="AC10" s="18"/>
      <c r="AD10" s="18"/>
      <c r="AE10" s="18"/>
      <c r="AF10" s="18"/>
      <c r="AG10" s="18"/>
      <c r="AH10" s="20"/>
    </row>
    <row r="11" spans="1:34" ht="46.5" customHeight="1">
      <c r="A11" s="12"/>
      <c r="B11" s="19"/>
      <c r="C11" s="24"/>
      <c r="D11" s="13"/>
      <c r="E11" s="13"/>
      <c r="F11" s="13"/>
      <c r="G11" s="13"/>
      <c r="H11" s="13"/>
      <c r="I11" s="13"/>
      <c r="J11" s="13" t="str">
        <f>IF(D11=0,"",D11+7)</f>
        <v/>
      </c>
      <c r="K11" s="13" t="str">
        <f>IF(J11="","",J11+14)</f>
        <v/>
      </c>
      <c r="L11" s="13"/>
      <c r="M11" s="13" t="str">
        <f>IF(K11="","",K11+7)</f>
        <v/>
      </c>
      <c r="N11" s="13" t="str">
        <f>IF(M11="","",M11+10)</f>
        <v/>
      </c>
      <c r="O11" s="13" t="str">
        <f>IF(N11="","",N11+7)</f>
        <v/>
      </c>
      <c r="P11" s="13"/>
      <c r="Q11" s="13" t="str">
        <f>IF(O11="","",O11+45)</f>
        <v/>
      </c>
      <c r="R11" s="13" t="str">
        <f>IF(Q11="","",Q11+3)</f>
        <v/>
      </c>
      <c r="S11" s="13"/>
      <c r="T11" s="13" t="str">
        <f t="shared" si="7"/>
        <v/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0"/>
    </row>
    <row r="12" spans="1:34" ht="69.75" customHeight="1">
      <c r="A12" s="16"/>
      <c r="B12" s="17"/>
      <c r="C12" s="6"/>
      <c r="D12" s="21"/>
      <c r="E12" s="18" t="str">
        <f>IF(D12=0,"",D12+0)</f>
        <v/>
      </c>
      <c r="F12" s="18" t="str">
        <f>IF(D12=0,"",E12+14)</f>
        <v/>
      </c>
      <c r="G12" s="18"/>
      <c r="H12" s="18" t="str">
        <f>IF(D12=0,"",F12+3)</f>
        <v/>
      </c>
      <c r="I12" s="18" t="str">
        <f>IF(D12=0,"",H12+1)</f>
        <v/>
      </c>
      <c r="J12" s="18" t="str">
        <f>IF(D12=0,"",I12+7)</f>
        <v/>
      </c>
      <c r="K12" s="18" t="str">
        <f>IF(D12=0,"",J12+1)</f>
        <v/>
      </c>
      <c r="L12" s="18" t="str">
        <f>IF(D12=0,"",K12+0)</f>
        <v/>
      </c>
      <c r="M12" s="18" t="str">
        <f>IF(D12=0,"",L12+3)</f>
        <v/>
      </c>
      <c r="N12" s="18" t="str">
        <f>IF(D12=0,"",M12+7)</f>
        <v/>
      </c>
      <c r="O12" s="18" t="str">
        <f>IF(D12=0,"",N12+7)</f>
        <v/>
      </c>
      <c r="P12" s="18" t="str">
        <f>IF(D12=0,"",O12+14)</f>
        <v/>
      </c>
      <c r="Q12" s="18" t="str">
        <f>IF(D12=0,"",P12+14)</f>
        <v/>
      </c>
      <c r="R12" s="18" t="str">
        <f>IF(D12=0,"",Q12+7)</f>
        <v/>
      </c>
      <c r="S12" s="18"/>
      <c r="T12" s="18" t="str">
        <f t="shared" si="7"/>
        <v/>
      </c>
      <c r="U12" s="18" t="str">
        <f t="shared" ref="U12:U13" si="14">IF(T12="","",T12+30)</f>
        <v/>
      </c>
      <c r="V12" s="18"/>
      <c r="W12" s="18" t="str">
        <f t="shared" ref="W12:W13" si="15">IF(U12="","",U12+30)</f>
        <v/>
      </c>
      <c r="X12" s="18" t="str">
        <f t="shared" ref="X12:X13" si="16">IF(W12="","",W12+30)</f>
        <v/>
      </c>
      <c r="Y12" s="18"/>
      <c r="Z12" s="18"/>
      <c r="AA12" s="18" t="str">
        <f t="shared" ref="AA12:AA13" si="17">IF(X12="","",X12+3)</f>
        <v/>
      </c>
      <c r="AB12" s="18"/>
      <c r="AC12" s="18"/>
      <c r="AD12" s="18"/>
      <c r="AE12" s="18"/>
      <c r="AF12" s="18"/>
      <c r="AG12" s="18"/>
      <c r="AH12" s="20" t="str">
        <f>IF(D12="","",AF12-L12)</f>
        <v/>
      </c>
    </row>
    <row r="13" spans="1:34" ht="73.5" customHeight="1">
      <c r="A13" s="3"/>
      <c r="B13" s="19"/>
      <c r="C13" s="6"/>
      <c r="D13" s="21" t="str">
        <f>IF(D12="","",D12)</f>
        <v/>
      </c>
      <c r="E13" s="18" t="str">
        <f>IF(D12=0,"",D13+0)</f>
        <v/>
      </c>
      <c r="F13" s="18" t="str">
        <f>IF(D12=0,"",E13+14)</f>
        <v/>
      </c>
      <c r="G13" s="18"/>
      <c r="H13" s="18" t="str">
        <f>IF(D12=0,"",F13+3)</f>
        <v/>
      </c>
      <c r="I13" s="18" t="str">
        <f>IF(D12=0,"",H13+1)</f>
        <v/>
      </c>
      <c r="J13" s="18" t="str">
        <f>IF(D12=0,"",I13+7)</f>
        <v/>
      </c>
      <c r="K13" s="18" t="str">
        <f>IF(D12=0,"",J13+1)</f>
        <v/>
      </c>
      <c r="L13" s="18" t="str">
        <f>IF(D12=0,"",K13+0)</f>
        <v/>
      </c>
      <c r="M13" s="18" t="str">
        <f>IF(D12=0,"",L13+3)</f>
        <v/>
      </c>
      <c r="N13" s="18" t="str">
        <f>IF(D12=0,"",M13+7)</f>
        <v/>
      </c>
      <c r="O13" s="18" t="str">
        <f>IF(D12=0,"",N13+7)</f>
        <v/>
      </c>
      <c r="P13" s="18" t="str">
        <f>IF(D12=0,"",O13+14)</f>
        <v/>
      </c>
      <c r="Q13" s="18" t="str">
        <f>IF(D12=0,"",P13+14)</f>
        <v/>
      </c>
      <c r="R13" s="18" t="str">
        <f>IF(D12=0,"",Q13+7)</f>
        <v/>
      </c>
      <c r="S13" s="18"/>
      <c r="T13" s="18" t="str">
        <f t="shared" si="7"/>
        <v/>
      </c>
      <c r="U13" s="18" t="str">
        <f t="shared" si="14"/>
        <v/>
      </c>
      <c r="V13" s="18"/>
      <c r="W13" s="18" t="str">
        <f t="shared" si="15"/>
        <v/>
      </c>
      <c r="X13" s="18" t="str">
        <f t="shared" si="16"/>
        <v/>
      </c>
      <c r="Y13" s="18"/>
      <c r="Z13" s="18"/>
      <c r="AA13" s="18" t="str">
        <f t="shared" si="17"/>
        <v/>
      </c>
      <c r="AB13" s="18"/>
      <c r="AC13" s="18"/>
      <c r="AD13" s="18"/>
      <c r="AE13" s="18"/>
      <c r="AF13" s="18"/>
      <c r="AG13" s="18"/>
      <c r="AH13" s="20"/>
    </row>
    <row r="14" spans="1:34" ht="60.75" customHeight="1">
      <c r="A14" s="12"/>
      <c r="B14" s="19"/>
      <c r="C14" s="24"/>
      <c r="D14" s="13"/>
      <c r="E14" s="13"/>
      <c r="F14" s="13"/>
      <c r="G14" s="13"/>
      <c r="H14" s="13"/>
      <c r="I14" s="13"/>
      <c r="J14" s="13" t="str">
        <f>IF(D14=0,"",D14+7)</f>
        <v/>
      </c>
      <c r="K14" s="13" t="str">
        <f>IF(J14="","",J14+14)</f>
        <v/>
      </c>
      <c r="L14" s="13"/>
      <c r="M14" s="13" t="str">
        <f>IF(K14="","",K14+7)</f>
        <v/>
      </c>
      <c r="N14" s="13" t="str">
        <f>IF(M14="","",M14+10)</f>
        <v/>
      </c>
      <c r="O14" s="13" t="str">
        <f>IF(N14="","",N14+7)</f>
        <v/>
      </c>
      <c r="P14" s="13"/>
      <c r="Q14" s="13" t="str">
        <f>IF(O14="","",O14+45)</f>
        <v/>
      </c>
      <c r="R14" s="13" t="str">
        <f>IF(Q14="","",Q14+3)</f>
        <v/>
      </c>
      <c r="S14" s="13"/>
      <c r="T14" s="13" t="str">
        <f t="shared" si="7"/>
        <v/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20"/>
    </row>
    <row r="15" spans="1:34" ht="75.75" customHeight="1">
      <c r="A15" s="16"/>
      <c r="B15" s="17"/>
      <c r="C15" s="6"/>
      <c r="D15" s="21"/>
      <c r="E15" s="18" t="str">
        <f>IF(D15=0,"",D15+0)</f>
        <v/>
      </c>
      <c r="F15" s="18" t="str">
        <f>IF(D15=0,"",E15+14)</f>
        <v/>
      </c>
      <c r="G15" s="18"/>
      <c r="H15" s="18" t="str">
        <f>IF(D15=0,"",F15+3)</f>
        <v/>
      </c>
      <c r="I15" s="18" t="str">
        <f>IF(D15=0,"",H15+1)</f>
        <v/>
      </c>
      <c r="J15" s="18" t="str">
        <f>IF(D15=0,"",I15+7)</f>
        <v/>
      </c>
      <c r="K15" s="18" t="str">
        <f>IF(D15=0,"",J15+1)</f>
        <v/>
      </c>
      <c r="L15" s="18" t="str">
        <f>IF(D15=0,"",K15+0)</f>
        <v/>
      </c>
      <c r="M15" s="18" t="str">
        <f>IF(D15=0,"",L15+3)</f>
        <v/>
      </c>
      <c r="N15" s="18" t="str">
        <f>IF(D15=0,"",M15+7)</f>
        <v/>
      </c>
      <c r="O15" s="18" t="str">
        <f>IF(D15=0,"",N15+7)</f>
        <v/>
      </c>
      <c r="P15" s="18" t="str">
        <f>IF(D15=0,"",O15+14)</f>
        <v/>
      </c>
      <c r="Q15" s="18" t="str">
        <f>IF(D15=0,"",P15+14)</f>
        <v/>
      </c>
      <c r="R15" s="18" t="str">
        <f>IF(D15=0,"",Q15+7)</f>
        <v/>
      </c>
      <c r="S15" s="18"/>
      <c r="T15" s="18" t="str">
        <f t="shared" si="7"/>
        <v/>
      </c>
      <c r="U15" s="18" t="str">
        <f t="shared" ref="U15:U16" si="18">IF(T15="","",T15+30)</f>
        <v/>
      </c>
      <c r="V15" s="18"/>
      <c r="W15" s="18" t="str">
        <f t="shared" ref="W15:W16" si="19">IF(U15="","",U15+30)</f>
        <v/>
      </c>
      <c r="X15" s="18" t="str">
        <f t="shared" ref="X15:X16" si="20">IF(W15="","",W15+30)</f>
        <v/>
      </c>
      <c r="Y15" s="18"/>
      <c r="Z15" s="18"/>
      <c r="AA15" s="18" t="str">
        <f t="shared" ref="AA15:AA16" si="21">IF(X15="","",X15+3)</f>
        <v/>
      </c>
      <c r="AB15" s="18"/>
      <c r="AC15" s="18"/>
      <c r="AD15" s="18"/>
      <c r="AE15" s="18"/>
      <c r="AF15" s="18"/>
      <c r="AG15" s="18"/>
      <c r="AH15" s="20" t="str">
        <f>IF(D15="","",AF15-L15)</f>
        <v/>
      </c>
    </row>
    <row r="16" spans="1:34" ht="51" customHeight="1">
      <c r="A16" s="3"/>
      <c r="B16" s="19"/>
      <c r="C16" s="6"/>
      <c r="D16" s="21" t="str">
        <f>IF(D15="","",D15)</f>
        <v/>
      </c>
      <c r="E16" s="18" t="str">
        <f>IF(D15=0,"",D16+0)</f>
        <v/>
      </c>
      <c r="F16" s="18" t="str">
        <f>IF(D15=0,"",E16+14)</f>
        <v/>
      </c>
      <c r="G16" s="18"/>
      <c r="H16" s="18" t="str">
        <f>IF(D15=0,"",F16+3)</f>
        <v/>
      </c>
      <c r="I16" s="18" t="str">
        <f>IF(D15=0,"",H16+1)</f>
        <v/>
      </c>
      <c r="J16" s="18" t="str">
        <f>IF(D15=0,"",I16+7)</f>
        <v/>
      </c>
      <c r="K16" s="18" t="str">
        <f>IF(D15=0,"",J16+1)</f>
        <v/>
      </c>
      <c r="L16" s="18" t="str">
        <f>IF(D15=0,"",K16+0)</f>
        <v/>
      </c>
      <c r="M16" s="18" t="str">
        <f>IF(D15=0,"",L16+3)</f>
        <v/>
      </c>
      <c r="N16" s="18" t="str">
        <f>IF(D15=0,"",M16+7)</f>
        <v/>
      </c>
      <c r="O16" s="18" t="str">
        <f>IF(D15=0,"",N16+7)</f>
        <v/>
      </c>
      <c r="P16" s="18" t="str">
        <f>IF(D15=0,"",O16+14)</f>
        <v/>
      </c>
      <c r="Q16" s="18" t="str">
        <f>IF(D15=0,"",P16+14)</f>
        <v/>
      </c>
      <c r="R16" s="18" t="str">
        <f>IF(D15=0,"",Q16+7)</f>
        <v/>
      </c>
      <c r="S16" s="18"/>
      <c r="T16" s="18" t="str">
        <f t="shared" si="7"/>
        <v/>
      </c>
      <c r="U16" s="18" t="str">
        <f t="shared" si="18"/>
        <v/>
      </c>
      <c r="V16" s="18"/>
      <c r="W16" s="18" t="str">
        <f t="shared" si="19"/>
        <v/>
      </c>
      <c r="X16" s="18" t="str">
        <f t="shared" si="20"/>
        <v/>
      </c>
      <c r="Y16" s="18"/>
      <c r="Z16" s="18"/>
      <c r="AA16" s="18" t="str">
        <f t="shared" si="21"/>
        <v/>
      </c>
      <c r="AB16" s="18"/>
      <c r="AC16" s="18"/>
      <c r="AD16" s="18"/>
      <c r="AE16" s="18"/>
      <c r="AF16" s="18"/>
      <c r="AG16" s="18"/>
      <c r="AH16" s="20"/>
    </row>
    <row r="17" spans="1:34" ht="31.5" customHeight="1">
      <c r="A17" s="12"/>
      <c r="B17" s="19"/>
      <c r="C17" s="24"/>
      <c r="D17" s="13"/>
      <c r="E17" s="13"/>
      <c r="F17" s="13"/>
      <c r="G17" s="13"/>
      <c r="H17" s="13"/>
      <c r="I17" s="13"/>
      <c r="J17" s="13" t="str">
        <f>IF(D17=0,"",D17+7)</f>
        <v/>
      </c>
      <c r="K17" s="13" t="str">
        <f>IF(J17="","",J17+14)</f>
        <v/>
      </c>
      <c r="L17" s="13"/>
      <c r="M17" s="13" t="str">
        <f>IF(K17="","",K17+7)</f>
        <v/>
      </c>
      <c r="N17" s="13" t="str">
        <f>IF(M17="","",M17+10)</f>
        <v/>
      </c>
      <c r="O17" s="13" t="str">
        <f>IF(N17="","",N17+7)</f>
        <v/>
      </c>
      <c r="P17" s="13"/>
      <c r="Q17" s="13" t="str">
        <f>IF(O17="","",O17+45)</f>
        <v/>
      </c>
      <c r="R17" s="13" t="str">
        <f>IF(Q17="","",Q17+3)</f>
        <v/>
      </c>
      <c r="S17" s="13"/>
      <c r="T17" s="13" t="str">
        <f t="shared" si="7"/>
        <v/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20"/>
    </row>
    <row r="18" spans="1:34" ht="69" customHeight="1">
      <c r="A18" s="16"/>
      <c r="B18" s="17"/>
      <c r="C18" s="6"/>
      <c r="D18" s="21"/>
      <c r="E18" s="18" t="str">
        <f>IF(D18=0,"",D18+0)</f>
        <v/>
      </c>
      <c r="F18" s="18" t="str">
        <f>IF(D18=0,"",E18+14)</f>
        <v/>
      </c>
      <c r="G18" s="18"/>
      <c r="H18" s="18" t="str">
        <f>IF(D18=0,"",F18+3)</f>
        <v/>
      </c>
      <c r="I18" s="18" t="str">
        <f>IF(D18=0,"",H18+1)</f>
        <v/>
      </c>
      <c r="J18" s="18" t="str">
        <f>IF(D18=0,"",I18+7)</f>
        <v/>
      </c>
      <c r="K18" s="18" t="str">
        <f>IF(D18=0,"",J18+1)</f>
        <v/>
      </c>
      <c r="L18" s="18" t="str">
        <f>IF(D18=0,"",K18+0)</f>
        <v/>
      </c>
      <c r="M18" s="18" t="str">
        <f>IF(D18=0,"",L18+3)</f>
        <v/>
      </c>
      <c r="N18" s="18" t="str">
        <f>IF(D18=0,"",M18+7)</f>
        <v/>
      </c>
      <c r="O18" s="18" t="str">
        <f>IF(D18=0,"",N18+7)</f>
        <v/>
      </c>
      <c r="P18" s="18" t="str">
        <f>IF(D18=0,"",O18+14)</f>
        <v/>
      </c>
      <c r="Q18" s="18" t="str">
        <f>IF(D18=0,"",P18+14)</f>
        <v/>
      </c>
      <c r="R18" s="18" t="str">
        <f>IF(D18=0,"",Q18+7)</f>
        <v/>
      </c>
      <c r="S18" s="18"/>
      <c r="T18" s="18" t="str">
        <f t="shared" si="7"/>
        <v/>
      </c>
      <c r="U18" s="18" t="str">
        <f t="shared" ref="U18" si="22">IF(T18="","",T18+30)</f>
        <v/>
      </c>
      <c r="V18" s="18"/>
      <c r="W18" s="18" t="str">
        <f t="shared" ref="W18" si="23">IF(U18="","",U18+30)</f>
        <v/>
      </c>
      <c r="X18" s="18" t="str">
        <f t="shared" ref="X18" si="24">IF(W18="","",W18+30)</f>
        <v/>
      </c>
      <c r="Y18" s="18"/>
      <c r="Z18" s="18"/>
      <c r="AA18" s="18" t="str">
        <f t="shared" ref="AA18" si="25">IF(X18="","",X18+3)</f>
        <v/>
      </c>
      <c r="AB18" s="18"/>
      <c r="AC18" s="18"/>
      <c r="AD18" s="18"/>
      <c r="AE18" s="18"/>
      <c r="AF18" s="18"/>
      <c r="AG18" s="18"/>
      <c r="AH18" s="20" t="str">
        <f>IF(D18="","",AF18-L18)</f>
        <v/>
      </c>
    </row>
    <row r="19" spans="1:34" ht="39" customHeight="1">
      <c r="A19" s="3"/>
      <c r="B19" s="19"/>
      <c r="C19" s="6"/>
      <c r="D19" s="21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20"/>
    </row>
    <row r="20" spans="1:34" ht="33" customHeight="1">
      <c r="A20" s="12"/>
      <c r="B20" s="19"/>
      <c r="C20" s="2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20"/>
    </row>
    <row r="21" spans="1:34" ht="39.75" customHeight="1">
      <c r="A21" s="16"/>
      <c r="B21" s="17"/>
      <c r="C21" s="6"/>
      <c r="D21" s="2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20"/>
    </row>
    <row r="22" spans="1:34" ht="61.5" customHeight="1">
      <c r="A22" s="3"/>
      <c r="B22" s="19"/>
      <c r="C22" s="6"/>
      <c r="D22" s="21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20"/>
    </row>
    <row r="23" spans="1:34" ht="42" customHeight="1">
      <c r="A23" s="12"/>
      <c r="B23" s="19"/>
      <c r="C23" s="2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20"/>
    </row>
    <row r="24" spans="1:34" ht="159.75" customHeight="1">
      <c r="B24" s="1"/>
      <c r="C24" s="1"/>
      <c r="D24" s="1"/>
    </row>
    <row r="25" spans="1:34" ht="14.25" customHeight="1">
      <c r="B25" s="1"/>
      <c r="C25" s="1"/>
      <c r="D25" s="1"/>
      <c r="F25" s="22"/>
      <c r="G25" s="22"/>
      <c r="H25" s="22"/>
      <c r="M25" s="8"/>
      <c r="R25" s="22"/>
      <c r="S25" s="22"/>
      <c r="U25" s="22"/>
      <c r="V25" s="22"/>
      <c r="W25" s="22"/>
      <c r="X25" s="8"/>
      <c r="Y25" s="8"/>
      <c r="Z25" s="8"/>
      <c r="AA25" s="22"/>
      <c r="AB25" s="22"/>
      <c r="AC25" s="22"/>
      <c r="AD25" s="22"/>
      <c r="AE25" s="8"/>
    </row>
    <row r="26" spans="1:34" ht="14.25" customHeight="1">
      <c r="B26" s="1"/>
      <c r="C26" s="1"/>
      <c r="D26" s="1"/>
      <c r="F26" s="23"/>
      <c r="G26" s="23"/>
      <c r="R26" s="22"/>
      <c r="S26" s="22"/>
      <c r="T26" s="22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4" ht="14.25" customHeight="1">
      <c r="B27" s="1"/>
      <c r="C27" s="1"/>
      <c r="D27" s="1"/>
      <c r="F27" s="23"/>
      <c r="G27" s="23"/>
      <c r="R27" s="8"/>
      <c r="S27" s="8"/>
    </row>
    <row r="28" spans="1:34" ht="14.25" customHeight="1"/>
    <row r="29" spans="1:34" ht="14.25" customHeight="1">
      <c r="F29" s="23"/>
      <c r="G29" s="23"/>
    </row>
    <row r="30" spans="1:34" ht="14.25" customHeight="1">
      <c r="F30" s="23"/>
      <c r="G30" s="23"/>
    </row>
    <row r="31" spans="1:34" ht="14.25" customHeight="1">
      <c r="D31" s="11"/>
    </row>
    <row r="32" spans="1:3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heetProtection algorithmName="SHA-512" hashValue="o4lmsyEYCq+J5SD42AcyVxO9x+/1ojQW2aWQoK0+YY4IJ7pYw8yuQhws+A6ysv7c0ThjGjdO/lHbTw3fDJmJ5g==" saltValue="tz0jiRH6zb3arxoNe8x5lg==" spinCount="100000" sheet="1" objects="1" scenarios="1"/>
  <mergeCells count="5">
    <mergeCell ref="A1:B4"/>
    <mergeCell ref="D1:H1"/>
    <mergeCell ref="I1:Q1"/>
    <mergeCell ref="R1:AE1"/>
    <mergeCell ref="AF1:A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ADD4-886A-416C-BEF5-E6F43049045D}">
  <dimension ref="A1:P1000"/>
  <sheetViews>
    <sheetView zoomScale="145" zoomScaleNormal="145" workbookViewId="0">
      <selection activeCell="A5" sqref="A5"/>
    </sheetView>
  </sheetViews>
  <sheetFormatPr defaultColWidth="14.44140625" defaultRowHeight="14.4"/>
  <cols>
    <col min="1" max="1" width="24.44140625" customWidth="1"/>
    <col min="2" max="2" width="16" customWidth="1"/>
    <col min="3" max="3" width="9.5546875" customWidth="1"/>
    <col min="4" max="4" width="11.88671875" customWidth="1"/>
    <col min="5" max="5" width="15.44140625" customWidth="1"/>
    <col min="6" max="7" width="15.5546875" customWidth="1"/>
    <col min="8" max="8" width="14.5546875" customWidth="1"/>
    <col min="9" max="9" width="16.21875" customWidth="1"/>
    <col min="10" max="10" width="16.5546875" customWidth="1"/>
    <col min="11" max="11" width="16" customWidth="1"/>
    <col min="12" max="12" width="15.5546875" customWidth="1"/>
    <col min="13" max="13" width="19" customWidth="1"/>
    <col min="14" max="14" width="14" customWidth="1"/>
    <col min="15" max="15" width="10.21875" customWidth="1"/>
    <col min="16" max="16" width="16.77734375" customWidth="1"/>
    <col min="17" max="26" width="8.5546875" customWidth="1"/>
  </cols>
  <sheetData>
    <row r="1" spans="1:16" ht="14.25" customHeight="1">
      <c r="A1" s="29" t="s">
        <v>69</v>
      </c>
      <c r="B1" s="30"/>
      <c r="C1" s="31" t="s">
        <v>1</v>
      </c>
      <c r="D1" s="32" t="s">
        <v>36</v>
      </c>
      <c r="E1" s="30"/>
      <c r="F1" s="30"/>
      <c r="G1" s="30"/>
      <c r="H1" s="30"/>
      <c r="I1" s="34" t="s">
        <v>70</v>
      </c>
      <c r="J1" s="30"/>
      <c r="K1" s="30"/>
      <c r="L1" s="30"/>
      <c r="M1" s="30"/>
      <c r="N1" s="35" t="s">
        <v>39</v>
      </c>
      <c r="O1" s="30"/>
      <c r="P1" s="50" t="s">
        <v>6</v>
      </c>
    </row>
    <row r="2" spans="1:16" ht="54" customHeight="1">
      <c r="A2" s="30"/>
      <c r="B2" s="30"/>
      <c r="C2" s="37" t="s">
        <v>7</v>
      </c>
      <c r="D2" s="38" t="s">
        <v>72</v>
      </c>
      <c r="E2" s="38">
        <v>1</v>
      </c>
      <c r="F2" s="38" t="s">
        <v>89</v>
      </c>
      <c r="G2" s="38">
        <v>3</v>
      </c>
      <c r="H2" s="38">
        <v>4</v>
      </c>
      <c r="I2" s="38">
        <v>5</v>
      </c>
      <c r="J2" s="38">
        <v>6</v>
      </c>
      <c r="K2" s="38">
        <v>7</v>
      </c>
      <c r="L2" s="38">
        <v>8</v>
      </c>
      <c r="M2" s="38">
        <v>9</v>
      </c>
      <c r="N2" s="38" t="s">
        <v>102</v>
      </c>
      <c r="O2" s="38" t="s">
        <v>92</v>
      </c>
      <c r="P2" s="38" t="s">
        <v>40</v>
      </c>
    </row>
    <row r="3" spans="1:16" ht="73.2" customHeight="1">
      <c r="A3" s="30"/>
      <c r="B3" s="30"/>
      <c r="C3" s="38" t="s">
        <v>80</v>
      </c>
      <c r="D3" s="38"/>
      <c r="E3" s="38" t="s">
        <v>81</v>
      </c>
      <c r="F3" s="38" t="s">
        <v>100</v>
      </c>
      <c r="G3" s="38" t="s">
        <v>108</v>
      </c>
      <c r="H3" s="38" t="s">
        <v>82</v>
      </c>
      <c r="I3" s="38"/>
      <c r="J3" s="38" t="s">
        <v>84</v>
      </c>
      <c r="K3" s="38" t="s">
        <v>83</v>
      </c>
      <c r="L3" s="38" t="s">
        <v>95</v>
      </c>
      <c r="M3" s="38" t="s">
        <v>110</v>
      </c>
      <c r="N3" s="38" t="s">
        <v>86</v>
      </c>
      <c r="O3" s="38" t="s">
        <v>88</v>
      </c>
      <c r="P3" s="38"/>
    </row>
    <row r="4" spans="1:16" ht="74.25" customHeight="1">
      <c r="A4" s="30"/>
      <c r="B4" s="30"/>
      <c r="C4" s="39" t="s">
        <v>11</v>
      </c>
      <c r="D4" s="40" t="s">
        <v>12</v>
      </c>
      <c r="E4" s="41" t="s">
        <v>13</v>
      </c>
      <c r="F4" s="40" t="s">
        <v>79</v>
      </c>
      <c r="G4" s="40" t="s">
        <v>111</v>
      </c>
      <c r="H4" s="40" t="s">
        <v>14</v>
      </c>
      <c r="I4" s="42" t="s">
        <v>15</v>
      </c>
      <c r="J4" s="40" t="s">
        <v>109</v>
      </c>
      <c r="K4" s="40" t="s">
        <v>126</v>
      </c>
      <c r="L4" s="40" t="s">
        <v>76</v>
      </c>
      <c r="M4" s="40" t="s">
        <v>125</v>
      </c>
      <c r="N4" s="40" t="s">
        <v>26</v>
      </c>
      <c r="O4" s="40" t="s">
        <v>27</v>
      </c>
      <c r="P4" s="40" t="s">
        <v>28</v>
      </c>
    </row>
    <row r="5" spans="1:16" ht="14.25" customHeight="1">
      <c r="A5" s="28" t="s">
        <v>71</v>
      </c>
      <c r="B5" s="43" t="s">
        <v>30</v>
      </c>
      <c r="C5" s="44" t="s">
        <v>31</v>
      </c>
      <c r="D5" s="45">
        <v>45597</v>
      </c>
      <c r="E5" s="45">
        <f t="shared" ref="E5" si="0">IF(D5=0,"",D5+21)</f>
        <v>45618</v>
      </c>
      <c r="F5" s="45">
        <f>IF(D5=0,"",E5+3)</f>
        <v>45621</v>
      </c>
      <c r="G5" s="45">
        <f>IF(E5=0,"",F5+2)</f>
        <v>45623</v>
      </c>
      <c r="H5" s="45">
        <f>IF(D5=0,"",F5+2)</f>
        <v>45623</v>
      </c>
      <c r="I5" s="45">
        <f>IF(D5=0,"",H5+0)</f>
        <v>45623</v>
      </c>
      <c r="J5" s="45">
        <f>IF(D5=0,"",I5+5)</f>
        <v>45628</v>
      </c>
      <c r="K5" s="45">
        <f>IF(D5=0,"",J5+7)</f>
        <v>45635</v>
      </c>
      <c r="L5" s="45">
        <f t="shared" ref="L5:L6" si="1">IF(D5=0,"",K5+14)</f>
        <v>45649</v>
      </c>
      <c r="M5" s="45">
        <f>IF(D5=0,"",L5+6)</f>
        <v>45655</v>
      </c>
      <c r="N5" s="45">
        <f>M5+10</f>
        <v>45665</v>
      </c>
      <c r="O5" s="45">
        <f>N5+45</f>
        <v>45710</v>
      </c>
      <c r="P5" s="51">
        <f t="shared" ref="P5" si="2">M5-I5</f>
        <v>32</v>
      </c>
    </row>
    <row r="6" spans="1:16" ht="14.25" customHeight="1">
      <c r="A6" s="46"/>
      <c r="B6" s="47" t="s">
        <v>32</v>
      </c>
      <c r="C6" s="48"/>
      <c r="D6" s="49">
        <v>45674</v>
      </c>
      <c r="E6" s="52">
        <f>D6</f>
        <v>45674</v>
      </c>
      <c r="F6" s="52">
        <f>IF(D6=0,"",E6+3)</f>
        <v>45677</v>
      </c>
      <c r="G6" s="52">
        <f>IF(D6=0,"",F6+2)</f>
        <v>45679</v>
      </c>
      <c r="H6" s="52">
        <f>IF(D6=0,"",F6+2)</f>
        <v>45679</v>
      </c>
      <c r="I6" s="52">
        <f>IF(D6=0,"",H6+0)</f>
        <v>45679</v>
      </c>
      <c r="J6" s="52">
        <f>IF(D6=0,"",I6+5)</f>
        <v>45684</v>
      </c>
      <c r="K6" s="52">
        <f>IF(D6=0,"",J6+7)</f>
        <v>45691</v>
      </c>
      <c r="L6" s="52">
        <f t="shared" si="1"/>
        <v>45705</v>
      </c>
      <c r="M6" s="52">
        <f>IF(D6=0,"",L6+6)</f>
        <v>45711</v>
      </c>
      <c r="N6" s="52">
        <f>IF(D6=0,"",M6+10)</f>
        <v>45721</v>
      </c>
      <c r="O6" s="52">
        <f>IF(D6=0,"",N6+45)</f>
        <v>45766</v>
      </c>
      <c r="P6" s="53">
        <f>M6-I6</f>
        <v>32</v>
      </c>
    </row>
    <row r="7" spans="1:16" ht="14.25" customHeight="1">
      <c r="A7" s="46"/>
      <c r="B7" s="47" t="s">
        <v>33</v>
      </c>
      <c r="C7" s="48"/>
      <c r="D7" s="73">
        <f>D6</f>
        <v>45674</v>
      </c>
      <c r="E7" s="73">
        <f>D7</f>
        <v>45674</v>
      </c>
      <c r="F7" s="73">
        <f>IF(D7=0,"",E7+3)</f>
        <v>45677</v>
      </c>
      <c r="G7" s="73">
        <f>IF(D7=0,"",F7+2)</f>
        <v>45679</v>
      </c>
      <c r="H7" s="73">
        <f>IF(D7=0,"",F7+2)</f>
        <v>45679</v>
      </c>
      <c r="I7" s="73">
        <f>IF(D7=0,"",H7+0)</f>
        <v>45679</v>
      </c>
      <c r="J7" s="73">
        <v>45686</v>
      </c>
      <c r="K7" s="73">
        <f>IF(D7=0,"",J7+7)</f>
        <v>45693</v>
      </c>
      <c r="L7" s="73">
        <v>45703</v>
      </c>
      <c r="M7" s="73">
        <f>IF(D7=0,"",L7+6)</f>
        <v>45709</v>
      </c>
      <c r="N7" s="73">
        <f>IF(D7=0,"",M7+10)</f>
        <v>45719</v>
      </c>
      <c r="O7" s="73">
        <f>IF(D7=0,"",N7+45)</f>
        <v>45764</v>
      </c>
      <c r="P7" s="46">
        <f>M7-I7</f>
        <v>30</v>
      </c>
    </row>
    <row r="8" spans="1:16" ht="14.25" customHeight="1">
      <c r="A8" s="46"/>
      <c r="B8" s="74" t="s">
        <v>34</v>
      </c>
      <c r="C8" s="48"/>
      <c r="D8" s="75"/>
      <c r="E8" s="75"/>
      <c r="F8" s="75"/>
      <c r="G8" s="75"/>
      <c r="H8" s="75" t="str">
        <f>IF(D8=0,"",D8+7)</f>
        <v/>
      </c>
      <c r="I8" s="75" t="str">
        <f>IF(H8="","",H8+14)</f>
        <v/>
      </c>
      <c r="J8" s="75"/>
      <c r="K8" s="75"/>
      <c r="L8" s="75"/>
      <c r="M8" s="75" t="str">
        <f>IF(L8="","",L8+7)</f>
        <v/>
      </c>
      <c r="N8" s="75"/>
      <c r="O8" s="75"/>
      <c r="P8" s="74"/>
    </row>
    <row r="9" spans="1:16" ht="14.25" customHeight="1"/>
    <row r="10" spans="1:16" ht="78.75" customHeight="1">
      <c r="B10" s="25"/>
      <c r="C10" s="1"/>
      <c r="D10" s="1"/>
      <c r="E10" s="1"/>
    </row>
    <row r="11" spans="1:16" ht="14.25" customHeight="1">
      <c r="B11" s="26"/>
      <c r="C11" s="1"/>
      <c r="D11" s="1"/>
      <c r="E11" s="1"/>
    </row>
    <row r="12" spans="1:16" ht="14.25" customHeight="1">
      <c r="B12" s="26"/>
      <c r="C12" s="1"/>
      <c r="D12" s="1"/>
      <c r="E12" s="1"/>
    </row>
    <row r="13" spans="1:16" ht="14.25" customHeight="1">
      <c r="B13" s="26"/>
      <c r="C13" s="1"/>
      <c r="D13" s="1"/>
      <c r="E13" s="1"/>
    </row>
    <row r="14" spans="1:16" ht="14.25" customHeight="1">
      <c r="B14" s="1"/>
      <c r="C14" s="1"/>
      <c r="D14" s="1"/>
      <c r="E14" s="1"/>
    </row>
    <row r="15" spans="1:16" ht="14.25" customHeight="1"/>
    <row r="16" spans="1: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74C8q+ysomUKG5vHY+uOdjvVygk02TYzPZTOfeUxc/nLCmMgjIkWWgyhp9G+oyYJwkh+RdEt263X4y+KzzHsRQ==" saltValue="2TLTbeIdOvZtubIg7p6omQ==" spinCount="100000" sheet="1" objects="1" scenarios="1"/>
  <mergeCells count="4">
    <mergeCell ref="A1:B4"/>
    <mergeCell ref="D1:H1"/>
    <mergeCell ref="I1:M1"/>
    <mergeCell ref="N1:O1"/>
  </mergeCells>
  <pageMargins left="0.7" right="0.7" top="0.75" bottom="0.75" header="0.3" footer="0.3"/>
  <pageSetup orientation="portrait" r:id="rId1"/>
  <ignoredErrors>
    <ignoredError sqref="A1:P3 A5:P5 A4:C4 F4:P4 B6 E6:P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IFB</vt:lpstr>
      <vt:lpstr>RFP</vt:lpstr>
      <vt:lpstr>TORFP</vt:lpstr>
      <vt:lpstr>PORFP</vt:lpstr>
      <vt:lpstr>QBS (AE)</vt:lpstr>
      <vt:lpstr>Sole 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Corbett Webb</dc:creator>
  <cp:lastModifiedBy>Corbett Webb</cp:lastModifiedBy>
  <dcterms:created xsi:type="dcterms:W3CDTF">2024-12-27T16:06:22Z</dcterms:created>
  <dcterms:modified xsi:type="dcterms:W3CDTF">2025-01-21T22:30:29Z</dcterms:modified>
</cp:coreProperties>
</file>